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225" windowWidth="20550" windowHeight="7860" tabRatio="601"/>
  </bookViews>
  <sheets>
    <sheet name="дод1" sheetId="37" r:id="rId1"/>
    <sheet name="дод2" sheetId="35" r:id="rId2"/>
    <sheet name="дод3" sheetId="28" r:id="rId3"/>
    <sheet name="дод4" sheetId="43" r:id="rId4"/>
    <sheet name="дод5 " sheetId="45" r:id="rId5"/>
    <sheet name="дод6" sheetId="44" r:id="rId6"/>
  </sheets>
  <definedNames>
    <definedName name="_xlnm.Print_Titles" localSheetId="0">дод1!$9:$11</definedName>
    <definedName name="_xlnm.Print_Titles" localSheetId="2">дод3!$8:$12</definedName>
    <definedName name="_xlnm.Print_Titles" localSheetId="4">'дод5 '!$11:$12</definedName>
    <definedName name="_xlnm.Print_Titles" localSheetId="5">дод6!$11:$13</definedName>
    <definedName name="_xlnm.Print_Area" localSheetId="0">дод1!$A$1:$F$110</definedName>
    <definedName name="_xlnm.Print_Area" localSheetId="1">дод2!$A$1:$F$39</definedName>
    <definedName name="_xlnm.Print_Area" localSheetId="2">дод3!$A$1:$R$133</definedName>
    <definedName name="_xlnm.Print_Area" localSheetId="4">'дод5 '!$A$1:$J$80</definedName>
    <definedName name="_xlnm.Print_Area" localSheetId="5">дод6!$A$1:$J$86</definedName>
  </definedNames>
  <calcPr calcId="145621"/>
</workbook>
</file>

<file path=xl/calcChain.xml><?xml version="1.0" encoding="utf-8"?>
<calcChain xmlns="http://schemas.openxmlformats.org/spreadsheetml/2006/main">
  <c r="E82" i="28"/>
  <c r="E80"/>
  <c r="Q78"/>
  <c r="P78"/>
  <c r="O78"/>
  <c r="N78"/>
  <c r="M78"/>
  <c r="L78"/>
  <c r="K78"/>
  <c r="J78"/>
  <c r="I78"/>
  <c r="H78"/>
  <c r="G78"/>
  <c r="F78"/>
  <c r="E78"/>
  <c r="J82"/>
  <c r="I43" i="45"/>
  <c r="I76" l="1"/>
  <c r="I75"/>
  <c r="I69"/>
  <c r="I68"/>
  <c r="I63"/>
  <c r="I62"/>
  <c r="I42"/>
  <c r="I25"/>
  <c r="I24" s="1"/>
  <c r="K14"/>
  <c r="I14"/>
  <c r="I13" s="1"/>
  <c r="I78" l="1"/>
  <c r="R104" i="28" l="1"/>
  <c r="Q104"/>
  <c r="P104"/>
  <c r="O104"/>
  <c r="N104"/>
  <c r="M104"/>
  <c r="L104"/>
  <c r="K104"/>
  <c r="J104"/>
  <c r="I104"/>
  <c r="H104"/>
  <c r="G104"/>
  <c r="F104"/>
  <c r="R59"/>
  <c r="R60"/>
  <c r="Q60"/>
  <c r="P60"/>
  <c r="O60"/>
  <c r="N60"/>
  <c r="M60"/>
  <c r="L60"/>
  <c r="K60"/>
  <c r="J60"/>
  <c r="G56" i="44"/>
  <c r="J70" i="28"/>
  <c r="J69"/>
  <c r="J68"/>
  <c r="Q14" l="1"/>
  <c r="P14"/>
  <c r="O14"/>
  <c r="N14"/>
  <c r="M14"/>
  <c r="L14"/>
  <c r="K14"/>
  <c r="J14"/>
  <c r="I14"/>
  <c r="H14"/>
  <c r="G14"/>
  <c r="J20"/>
  <c r="E20"/>
  <c r="R20" l="1"/>
  <c r="F54"/>
  <c r="F14" s="1"/>
  <c r="G82"/>
  <c r="J56" l="1"/>
  <c r="J55"/>
  <c r="E56"/>
  <c r="R56" s="1"/>
  <c r="E55"/>
  <c r="R55" l="1"/>
  <c r="D95" i="37"/>
  <c r="J107" i="28" l="1"/>
  <c r="E107"/>
  <c r="R107" l="1"/>
  <c r="J19"/>
  <c r="E19"/>
  <c r="C108" i="37"/>
  <c r="C107"/>
  <c r="C102"/>
  <c r="R19" i="28" l="1"/>
  <c r="H15" i="44"/>
  <c r="J15"/>
  <c r="I15"/>
  <c r="G83" l="1"/>
  <c r="G82"/>
  <c r="J81"/>
  <c r="J80" s="1"/>
  <c r="I81"/>
  <c r="I80" s="1"/>
  <c r="H81"/>
  <c r="G79"/>
  <c r="G78"/>
  <c r="G77"/>
  <c r="G76"/>
  <c r="G75"/>
  <c r="G74"/>
  <c r="G73"/>
  <c r="G72"/>
  <c r="J70"/>
  <c r="I70"/>
  <c r="H70"/>
  <c r="H69" s="1"/>
  <c r="J69"/>
  <c r="I69"/>
  <c r="G65"/>
  <c r="G64"/>
  <c r="J63"/>
  <c r="I63"/>
  <c r="H63"/>
  <c r="K63" s="1"/>
  <c r="J62"/>
  <c r="I62"/>
  <c r="G62"/>
  <c r="G61"/>
  <c r="G60"/>
  <c r="G59"/>
  <c r="G58"/>
  <c r="G57"/>
  <c r="G55"/>
  <c r="G54"/>
  <c r="G53"/>
  <c r="G52"/>
  <c r="G51"/>
  <c r="J50"/>
  <c r="J49" s="1"/>
  <c r="I50"/>
  <c r="I49" s="1"/>
  <c r="H50"/>
  <c r="H49" s="1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J14"/>
  <c r="K50" l="1"/>
  <c r="G81"/>
  <c r="G80" s="1"/>
  <c r="K81"/>
  <c r="G15"/>
  <c r="G50"/>
  <c r="G49" s="1"/>
  <c r="H80"/>
  <c r="G70"/>
  <c r="G69"/>
  <c r="K70"/>
  <c r="J84"/>
  <c r="G63"/>
  <c r="H84"/>
  <c r="H62"/>
  <c r="I84"/>
  <c r="I14"/>
  <c r="H14"/>
  <c r="G84" l="1"/>
  <c r="G14"/>
  <c r="K84"/>
  <c r="K15"/>
  <c r="U18" i="43"/>
  <c r="T18"/>
  <c r="S18"/>
  <c r="Q18"/>
  <c r="O18"/>
  <c r="N18"/>
  <c r="M18"/>
  <c r="F18"/>
  <c r="V17"/>
  <c r="V16"/>
  <c r="V15"/>
  <c r="R15"/>
  <c r="R18" s="1"/>
  <c r="J108" i="28"/>
  <c r="E108"/>
  <c r="J57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18"/>
  <c r="E18"/>
  <c r="R108" l="1"/>
  <c r="R18"/>
  <c r="V18" i="43"/>
  <c r="D89" i="37" l="1"/>
  <c r="C106"/>
  <c r="C58"/>
  <c r="J73" i="28" l="1"/>
  <c r="E73"/>
  <c r="E46"/>
  <c r="R46" s="1"/>
  <c r="R73" l="1"/>
  <c r="E101"/>
  <c r="E114"/>
  <c r="E113"/>
  <c r="E112"/>
  <c r="E111"/>
  <c r="E110"/>
  <c r="E109"/>
  <c r="J86" l="1"/>
  <c r="E86"/>
  <c r="J85"/>
  <c r="E85"/>
  <c r="R85" l="1"/>
  <c r="R86"/>
  <c r="C105" i="37"/>
  <c r="C101"/>
  <c r="C99"/>
  <c r="C34" i="35" l="1"/>
  <c r="J100" i="28" l="1"/>
  <c r="E84"/>
  <c r="J84"/>
  <c r="R84" l="1"/>
  <c r="E51"/>
  <c r="R51" s="1"/>
  <c r="E48"/>
  <c r="R48" s="1"/>
  <c r="F151" l="1"/>
  <c r="K152" l="1"/>
  <c r="K151"/>
  <c r="K159" l="1"/>
  <c r="I151" l="1"/>
  <c r="H151"/>
  <c r="G151"/>
  <c r="J97"/>
  <c r="E97"/>
  <c r="J81"/>
  <c r="E81"/>
  <c r="C97" i="37"/>
  <c r="J87" i="28"/>
  <c r="E87"/>
  <c r="I60"/>
  <c r="H60"/>
  <c r="G60"/>
  <c r="F60"/>
  <c r="J67"/>
  <c r="E67"/>
  <c r="J66"/>
  <c r="E66"/>
  <c r="J63"/>
  <c r="E63"/>
  <c r="R63" s="1"/>
  <c r="J62"/>
  <c r="E62"/>
  <c r="J21"/>
  <c r="R67" l="1"/>
  <c r="R62"/>
  <c r="R66"/>
  <c r="R97"/>
  <c r="R81"/>
  <c r="R87"/>
  <c r="E21" l="1"/>
  <c r="E47"/>
  <c r="R47" s="1"/>
  <c r="R21" l="1"/>
  <c r="E45"/>
  <c r="R45" s="1"/>
  <c r="E40"/>
  <c r="R40" s="1"/>
  <c r="E41"/>
  <c r="R41" s="1"/>
  <c r="E38"/>
  <c r="R38" s="1"/>
  <c r="J17"/>
  <c r="E17"/>
  <c r="R17" l="1"/>
  <c r="C104" i="37"/>
  <c r="C103"/>
  <c r="C100"/>
  <c r="C98"/>
  <c r="C96"/>
  <c r="C95"/>
  <c r="C94"/>
  <c r="D93"/>
  <c r="C93" s="1"/>
  <c r="C92"/>
  <c r="C91"/>
  <c r="C90"/>
  <c r="C89"/>
  <c r="C85"/>
  <c r="C84"/>
  <c r="C80"/>
  <c r="C78"/>
  <c r="E77"/>
  <c r="C77" s="1"/>
  <c r="E75"/>
  <c r="C75" s="1"/>
  <c r="C74"/>
  <c r="D73"/>
  <c r="C73" s="1"/>
  <c r="C71"/>
  <c r="C70"/>
  <c r="D69"/>
  <c r="C69" s="1"/>
  <c r="C68"/>
  <c r="D67"/>
  <c r="C67" s="1"/>
  <c r="C66"/>
  <c r="C65"/>
  <c r="C64"/>
  <c r="D63"/>
  <c r="C63" s="1"/>
  <c r="C61"/>
  <c r="C60"/>
  <c r="D59"/>
  <c r="C59" s="1"/>
  <c r="C57"/>
  <c r="D56"/>
  <c r="C53"/>
  <c r="C52"/>
  <c r="C51"/>
  <c r="E50"/>
  <c r="C50" s="1"/>
  <c r="C48"/>
  <c r="C47"/>
  <c r="C46"/>
  <c r="D45"/>
  <c r="C45" s="1"/>
  <c r="C44"/>
  <c r="C43"/>
  <c r="D42"/>
  <c r="C42" s="1"/>
  <c r="C41"/>
  <c r="C40"/>
  <c r="C39"/>
  <c r="C38"/>
  <c r="C37"/>
  <c r="C36"/>
  <c r="C35"/>
  <c r="C34"/>
  <c r="C33"/>
  <c r="D32"/>
  <c r="C32" s="1"/>
  <c r="C30"/>
  <c r="C29"/>
  <c r="C28" s="1"/>
  <c r="C27"/>
  <c r="C26" s="1"/>
  <c r="C24"/>
  <c r="C23"/>
  <c r="D22"/>
  <c r="C22" s="1"/>
  <c r="C20"/>
  <c r="D19"/>
  <c r="C19" s="1"/>
  <c r="C18"/>
  <c r="C17"/>
  <c r="C16"/>
  <c r="C15"/>
  <c r="D14"/>
  <c r="C14" s="1"/>
  <c r="C56" l="1"/>
  <c r="C55" s="1"/>
  <c r="D55"/>
  <c r="D62"/>
  <c r="C62" s="1"/>
  <c r="D31"/>
  <c r="C31" s="1"/>
  <c r="E49"/>
  <c r="D13"/>
  <c r="C13" s="1"/>
  <c r="D21"/>
  <c r="C21" s="1"/>
  <c r="D72"/>
  <c r="C72" s="1"/>
  <c r="D88"/>
  <c r="C88" s="1"/>
  <c r="E76"/>
  <c r="F83"/>
  <c r="C49" l="1"/>
  <c r="E12"/>
  <c r="D87"/>
  <c r="E54"/>
  <c r="C76"/>
  <c r="D54"/>
  <c r="E83"/>
  <c r="C83" s="1"/>
  <c r="F82"/>
  <c r="C87" l="1"/>
  <c r="E82"/>
  <c r="F86"/>
  <c r="F109" s="1"/>
  <c r="C54"/>
  <c r="C82" l="1"/>
  <c r="E86"/>
  <c r="E109" s="1"/>
  <c r="J88" i="28" l="1"/>
  <c r="P77"/>
  <c r="O77"/>
  <c r="N77"/>
  <c r="M77"/>
  <c r="L77"/>
  <c r="K77"/>
  <c r="H77"/>
  <c r="G77"/>
  <c r="F77"/>
  <c r="E91"/>
  <c r="J91"/>
  <c r="E88"/>
  <c r="R91" l="1"/>
  <c r="R88"/>
  <c r="Q13"/>
  <c r="P13"/>
  <c r="O13"/>
  <c r="N13"/>
  <c r="M13"/>
  <c r="L13"/>
  <c r="I13"/>
  <c r="H13"/>
  <c r="G13"/>
  <c r="E57"/>
  <c r="R57" s="1"/>
  <c r="E64"/>
  <c r="K124"/>
  <c r="K123" s="1"/>
  <c r="E43"/>
  <c r="R43" s="1"/>
  <c r="E42"/>
  <c r="R42" s="1"/>
  <c r="E39"/>
  <c r="R39" s="1"/>
  <c r="Q116" l="1"/>
  <c r="P116"/>
  <c r="O116"/>
  <c r="N116"/>
  <c r="M116"/>
  <c r="L116"/>
  <c r="K116"/>
  <c r="K115" s="1"/>
  <c r="I116"/>
  <c r="H116"/>
  <c r="G116"/>
  <c r="F116"/>
  <c r="Q137"/>
  <c r="P137"/>
  <c r="O137"/>
  <c r="N137"/>
  <c r="M137"/>
  <c r="L137"/>
  <c r="K137"/>
  <c r="I137"/>
  <c r="H137"/>
  <c r="G137"/>
  <c r="F137"/>
  <c r="Q59"/>
  <c r="P59"/>
  <c r="O59"/>
  <c r="N59"/>
  <c r="M59"/>
  <c r="L59"/>
  <c r="K59"/>
  <c r="J64"/>
  <c r="R64" s="1"/>
  <c r="O103"/>
  <c r="N103"/>
  <c r="M103"/>
  <c r="L103"/>
  <c r="K103"/>
  <c r="I103"/>
  <c r="H103"/>
  <c r="G103"/>
  <c r="F103"/>
  <c r="E127" l="1"/>
  <c r="J65" l="1"/>
  <c r="E65"/>
  <c r="R65" l="1"/>
  <c r="D29" i="35"/>
  <c r="D28" s="1"/>
  <c r="F28"/>
  <c r="E28"/>
  <c r="C30"/>
  <c r="F19"/>
  <c r="E19"/>
  <c r="C21"/>
  <c r="J128" i="28"/>
  <c r="R128" s="1"/>
  <c r="C29" i="35" l="1"/>
  <c r="C28"/>
  <c r="E29" i="28"/>
  <c r="R29" s="1"/>
  <c r="E26"/>
  <c r="R26" s="1"/>
  <c r="E69" l="1"/>
  <c r="R69" s="1"/>
  <c r="J90" l="1"/>
  <c r="J83"/>
  <c r="E90"/>
  <c r="E83"/>
  <c r="J106"/>
  <c r="E106"/>
  <c r="E99"/>
  <c r="J98"/>
  <c r="J80"/>
  <c r="E70"/>
  <c r="R70" s="1"/>
  <c r="R90" l="1"/>
  <c r="R83"/>
  <c r="R106"/>
  <c r="J122"/>
  <c r="E122"/>
  <c r="J23"/>
  <c r="E23"/>
  <c r="R156" l="1"/>
  <c r="E157"/>
  <c r="R157" s="1"/>
  <c r="R23"/>
  <c r="R122"/>
  <c r="P103"/>
  <c r="E129"/>
  <c r="J127"/>
  <c r="R127" s="1"/>
  <c r="J126"/>
  <c r="R126" s="1"/>
  <c r="J125"/>
  <c r="J129"/>
  <c r="P124"/>
  <c r="O124"/>
  <c r="N124"/>
  <c r="M124"/>
  <c r="L124"/>
  <c r="I124"/>
  <c r="H124"/>
  <c r="G124"/>
  <c r="F124"/>
  <c r="J24"/>
  <c r="J22"/>
  <c r="J16"/>
  <c r="J58"/>
  <c r="E58"/>
  <c r="E54"/>
  <c r="E14" s="1"/>
  <c r="E53"/>
  <c r="R53" s="1"/>
  <c r="E52"/>
  <c r="R52" s="1"/>
  <c r="E50"/>
  <c r="R50" s="1"/>
  <c r="E49"/>
  <c r="R49" s="1"/>
  <c r="E44"/>
  <c r="R44" s="1"/>
  <c r="E37"/>
  <c r="R37" s="1"/>
  <c r="E36"/>
  <c r="R36" s="1"/>
  <c r="E35"/>
  <c r="R35" s="1"/>
  <c r="E34"/>
  <c r="R34" s="1"/>
  <c r="E33"/>
  <c r="R33" s="1"/>
  <c r="E32"/>
  <c r="R32" s="1"/>
  <c r="E31"/>
  <c r="R31" s="1"/>
  <c r="E27"/>
  <c r="R27" s="1"/>
  <c r="E25"/>
  <c r="R25" s="1"/>
  <c r="R54" l="1"/>
  <c r="R14" s="1"/>
  <c r="R58"/>
  <c r="O130"/>
  <c r="P130"/>
  <c r="M130"/>
  <c r="L130"/>
  <c r="N130"/>
  <c r="H130"/>
  <c r="G130"/>
  <c r="E15"/>
  <c r="J61"/>
  <c r="E61"/>
  <c r="R61" s="1"/>
  <c r="I59"/>
  <c r="H59"/>
  <c r="G59"/>
  <c r="F59"/>
  <c r="E30" l="1"/>
  <c r="R30" s="1"/>
  <c r="D15" i="35"/>
  <c r="D14" s="1"/>
  <c r="E15"/>
  <c r="F15"/>
  <c r="F14" s="1"/>
  <c r="J89" i="28"/>
  <c r="E89"/>
  <c r="J112"/>
  <c r="J111"/>
  <c r="Q110"/>
  <c r="Q103" s="1"/>
  <c r="Q115"/>
  <c r="P115"/>
  <c r="O115"/>
  <c r="N115"/>
  <c r="M115"/>
  <c r="L115"/>
  <c r="I115"/>
  <c r="H115"/>
  <c r="G115"/>
  <c r="F115"/>
  <c r="Q100"/>
  <c r="I100"/>
  <c r="Q124"/>
  <c r="Q123" s="1"/>
  <c r="P123"/>
  <c r="O123"/>
  <c r="N123"/>
  <c r="M123"/>
  <c r="L123"/>
  <c r="I123"/>
  <c r="H123"/>
  <c r="G123"/>
  <c r="F123"/>
  <c r="J15"/>
  <c r="C27" i="35"/>
  <c r="F25"/>
  <c r="F24" s="1"/>
  <c r="E25"/>
  <c r="E24" s="1"/>
  <c r="D26"/>
  <c r="D25" s="1"/>
  <c r="D24" s="1"/>
  <c r="C20"/>
  <c r="F18"/>
  <c r="D19"/>
  <c r="D18" s="1"/>
  <c r="C17"/>
  <c r="C16"/>
  <c r="E28" i="28"/>
  <c r="R28" s="1"/>
  <c r="E24"/>
  <c r="J101"/>
  <c r="E119"/>
  <c r="E120"/>
  <c r="E118"/>
  <c r="E121"/>
  <c r="E117"/>
  <c r="R82"/>
  <c r="E74"/>
  <c r="J74"/>
  <c r="E75"/>
  <c r="J75"/>
  <c r="E71"/>
  <c r="R71" s="1"/>
  <c r="E72"/>
  <c r="R72" s="1"/>
  <c r="E22"/>
  <c r="E125"/>
  <c r="E92"/>
  <c r="E93"/>
  <c r="E94"/>
  <c r="E95"/>
  <c r="E96"/>
  <c r="E98"/>
  <c r="J92"/>
  <c r="J99"/>
  <c r="J120"/>
  <c r="J119"/>
  <c r="J118"/>
  <c r="J121"/>
  <c r="J114"/>
  <c r="E105"/>
  <c r="E104" s="1"/>
  <c r="E102"/>
  <c r="E79"/>
  <c r="J79"/>
  <c r="E76"/>
  <c r="J76"/>
  <c r="E68"/>
  <c r="R68" s="1"/>
  <c r="E16"/>
  <c r="R16" s="1"/>
  <c r="J93"/>
  <c r="J94"/>
  <c r="J95"/>
  <c r="J96"/>
  <c r="J102"/>
  <c r="J105"/>
  <c r="J113"/>
  <c r="J117"/>
  <c r="J77" l="1"/>
  <c r="R75"/>
  <c r="R76"/>
  <c r="R74"/>
  <c r="Q77"/>
  <c r="I77"/>
  <c r="I130"/>
  <c r="E152"/>
  <c r="E151"/>
  <c r="J151"/>
  <c r="J152"/>
  <c r="E60"/>
  <c r="E59" s="1"/>
  <c r="J13"/>
  <c r="J154"/>
  <c r="E154"/>
  <c r="D22" i="35"/>
  <c r="F22"/>
  <c r="R98" i="28"/>
  <c r="E139"/>
  <c r="E138"/>
  <c r="E116"/>
  <c r="J116"/>
  <c r="J115" s="1"/>
  <c r="E137"/>
  <c r="J137"/>
  <c r="C19" i="35"/>
  <c r="C33"/>
  <c r="R155" i="28"/>
  <c r="C15" i="35"/>
  <c r="R96" i="28"/>
  <c r="R93"/>
  <c r="E124"/>
  <c r="R89"/>
  <c r="R99"/>
  <c r="E100"/>
  <c r="R100" s="1"/>
  <c r="R101"/>
  <c r="R95"/>
  <c r="R94"/>
  <c r="R92"/>
  <c r="R105"/>
  <c r="R24"/>
  <c r="R121"/>
  <c r="R119"/>
  <c r="R112"/>
  <c r="R15"/>
  <c r="R118"/>
  <c r="R80"/>
  <c r="R78" s="1"/>
  <c r="R120"/>
  <c r="R111"/>
  <c r="R113"/>
  <c r="R79"/>
  <c r="R22"/>
  <c r="E18" i="35"/>
  <c r="C18" s="1"/>
  <c r="E14"/>
  <c r="C24"/>
  <c r="R125" i="28"/>
  <c r="E32" i="35"/>
  <c r="C25"/>
  <c r="R102" i="28"/>
  <c r="R114"/>
  <c r="C26" i="35"/>
  <c r="D32"/>
  <c r="D31" s="1"/>
  <c r="J110" i="28"/>
  <c r="J109" s="1"/>
  <c r="F32" i="35"/>
  <c r="R117" i="28"/>
  <c r="G146"/>
  <c r="I146"/>
  <c r="M146"/>
  <c r="O146"/>
  <c r="Q146"/>
  <c r="H146"/>
  <c r="L146"/>
  <c r="N146"/>
  <c r="P146"/>
  <c r="R77" l="1"/>
  <c r="J59"/>
  <c r="R109"/>
  <c r="Q130"/>
  <c r="E77"/>
  <c r="E159"/>
  <c r="R154"/>
  <c r="E22" i="35"/>
  <c r="K130" i="28"/>
  <c r="K13"/>
  <c r="F13"/>
  <c r="F130"/>
  <c r="R116"/>
  <c r="R115" s="1"/>
  <c r="R137"/>
  <c r="R153"/>
  <c r="R110"/>
  <c r="J103"/>
  <c r="F31" i="35"/>
  <c r="F35" s="1"/>
  <c r="E31"/>
  <c r="E35" s="1"/>
  <c r="C14"/>
  <c r="C22" s="1"/>
  <c r="R152" i="28"/>
  <c r="R151"/>
  <c r="J159"/>
  <c r="T14"/>
  <c r="E123"/>
  <c r="E115"/>
  <c r="T115" s="1"/>
  <c r="T116"/>
  <c r="T60"/>
  <c r="C32" i="35"/>
  <c r="E13" i="28"/>
  <c r="F146"/>
  <c r="D35" i="35"/>
  <c r="T59" i="28" l="1"/>
  <c r="E130"/>
  <c r="T78"/>
  <c r="R13"/>
  <c r="R103"/>
  <c r="T104"/>
  <c r="C31" i="35"/>
  <c r="C35" s="1"/>
  <c r="R159" i="28"/>
  <c r="T13"/>
  <c r="T77"/>
  <c r="E103"/>
  <c r="T103" l="1"/>
  <c r="J146"/>
  <c r="R129"/>
  <c r="R146"/>
  <c r="J124"/>
  <c r="T124" s="1"/>
  <c r="R124" l="1"/>
  <c r="R130" s="1"/>
  <c r="J130"/>
  <c r="J123"/>
  <c r="T123" s="1"/>
  <c r="T130" l="1"/>
  <c r="U130"/>
  <c r="R123"/>
  <c r="D25" i="37"/>
  <c r="D12" s="1"/>
  <c r="D86" l="1"/>
  <c r="D109" s="1"/>
  <c r="C109" s="1"/>
  <c r="C12"/>
  <c r="C86" s="1"/>
  <c r="C25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<sst xmlns="http://schemas.openxmlformats.org/spreadsheetml/2006/main" count="1270" uniqueCount="616">
  <si>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</si>
  <si>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</si>
  <si>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</si>
  <si>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</si>
  <si>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</si>
  <si>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</si>
  <si>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</si>
  <si>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</si>
  <si>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</si>
  <si>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</si>
  <si>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</si>
  <si>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</si>
  <si>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</si>
  <si>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</si>
  <si>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</si>
  <si>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</si>
  <si>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</si>
  <si>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</si>
  <si>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</si>
  <si>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</si>
  <si>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</si>
  <si>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</si>
  <si>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</si>
  <si>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</si>
  <si>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</si>
  <si>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</si>
  <si>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</si>
  <si>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</si>
  <si>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</si>
  <si>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</si>
  <si>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</si>
  <si>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</si>
  <si>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</si>
  <si>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</si>
  <si>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</si>
  <si>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</si>
  <si>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</si>
  <si>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</si>
  <si>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</si>
  <si>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</si>
  <si>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</si>
  <si>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</si>
  <si>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</si>
  <si>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</si>
  <si>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</si>
  <si>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</si>
  <si>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</si>
  <si>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</si>
  <si>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</si>
  <si>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</si>
  <si>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</si>
  <si>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</si>
  <si>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</si>
  <si>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</si>
  <si>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</si>
  <si>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</si>
  <si>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</si>
  <si>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</si>
  <si>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</si>
  <si>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</si>
  <si>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</si>
  <si>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</si>
  <si>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</si>
  <si>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</si>
  <si>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</si>
  <si>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</si>
  <si>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</si>
  <si>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</si>
  <si>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</si>
  <si>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</si>
  <si>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</si>
  <si>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</si>
  <si>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</si>
  <si>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</si>
  <si>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</si>
  <si>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</si>
  <si>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</si>
  <si>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</si>
  <si>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</si>
  <si>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</si>
  <si>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</si>
  <si>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</si>
  <si>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</si>
  <si>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</si>
  <si>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</si>
  <si>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</si>
  <si>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</si>
  <si>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</si>
  <si>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</si>
  <si>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</si>
  <si>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</si>
  <si>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</si>
  <si>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</si>
  <si>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</si>
  <si>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</si>
  <si>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</si>
  <si>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</si>
  <si>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</si>
  <si>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</si>
  <si>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</si>
  <si>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</si>
  <si>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</si>
  <si>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</si>
  <si>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</si>
  <si>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</si>
  <si>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</si>
  <si>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</si>
  <si>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</si>
  <si>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</si>
  <si>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</si>
  <si>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</si>
  <si>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</si>
  <si>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</si>
  <si>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</si>
  <si>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</si>
  <si>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</si>
  <si>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</si>
  <si>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</si>
  <si>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</si>
  <si>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</si>
  <si>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</si>
  <si>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</si>
  <si>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</si>
  <si>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</si>
  <si>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</si>
  <si>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</si>
  <si>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</si>
  <si>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</si>
  <si>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</si>
  <si>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</si>
  <si>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</si>
  <si>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</si>
  <si>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</si>
  <si>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</si>
  <si>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</si>
  <si>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</si>
  <si>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</si>
  <si>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</si>
  <si>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</si>
  <si>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</si>
  <si>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</si>
  <si>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</si>
  <si>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</si>
  <si>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</si>
  <si>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</si>
  <si>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</si>
  <si>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</si>
  <si>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</si>
  <si>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</si>
  <si>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</si>
  <si>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</si>
  <si>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</si>
  <si>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</si>
  <si>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</si>
  <si>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</si>
  <si>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</si>
  <si>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</si>
  <si>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</si>
  <si>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</si>
  <si>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</si>
  <si>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</si>
  <si>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</si>
  <si>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</si>
  <si>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</si>
  <si>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</si>
  <si>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</si>
  <si>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</si>
  <si>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</si>
  <si>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</si>
  <si>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</si>
  <si>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</si>
  <si>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</si>
  <si>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</si>
  <si>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</si>
  <si>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</si>
  <si>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</si>
  <si>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</si>
  <si>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</si>
  <si>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</si>
  <si>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</si>
  <si>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</si>
  <si>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</si>
  <si>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</si>
  <si>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</si>
  <si>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</si>
  <si>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</si>
  <si>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</si>
  <si>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</si>
  <si>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</si>
  <si>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</si>
  <si>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</si>
  <si>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</si>
  <si>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</si>
  <si>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</si>
  <si>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</si>
  <si>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</si>
  <si>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</si>
  <si>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</si>
  <si>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</si>
  <si>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</si>
  <si>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</si>
  <si>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</si>
  <si>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</si>
  <si>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</si>
  <si>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</si>
  <si>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</si>
  <si>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</si>
  <si>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</si>
  <si>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</si>
  <si>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</si>
  <si>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</si>
  <si>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</si>
  <si>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</si>
  <si>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</si>
  <si>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</si>
  <si>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</si>
  <si>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</si>
  <si>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</si>
  <si>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</si>
  <si>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</si>
  <si>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</si>
  <si>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</si>
  <si>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</si>
  <si>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</si>
  <si>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</si>
  <si>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</si>
  <si>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</si>
  <si>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</si>
  <si>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</si>
  <si>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</si>
  <si>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</si>
  <si>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</si>
  <si>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</si>
  <si>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</si>
  <si>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</si>
  <si>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</si>
  <si>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</si>
  <si>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</si>
  <si>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</si>
  <si>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</si>
  <si>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</si>
  <si>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</si>
  <si>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</si>
  <si>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</si>
  <si>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</si>
  <si>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</si>
  <si>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</si>
  <si>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</si>
  <si>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</si>
  <si>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</si>
  <si>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</si>
  <si>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</si>
  <si>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</si>
  <si>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</si>
  <si>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</si>
  <si>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</si>
  <si>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</si>
  <si>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</si>
  <si>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</si>
  <si>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</si>
  <si>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</si>
  <si>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</si>
  <si>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</si>
  <si>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</si>
  <si>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</si>
  <si>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</si>
  <si>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</si>
  <si>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</si>
  <si>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</si>
  <si>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</si>
  <si>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</si>
  <si>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</si>
  <si>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</si>
  <si>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</si>
  <si>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</si>
  <si>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</si>
  <si>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</si>
  <si>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</si>
  <si>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</si>
  <si>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</si>
  <si>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</si>
  <si>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</si>
  <si>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</si>
  <si>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</si>
  <si>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</si>
  <si>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</si>
  <si>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</si>
  <si>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</si>
  <si>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</si>
  <si>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</si>
  <si>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</si>
  <si>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</si>
  <si>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</si>
  <si>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</si>
  <si>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</si>
  <si>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</si>
  <si>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</si>
  <si>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</si>
  <si>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</si>
  <si>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</si>
  <si>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</si>
  <si>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</si>
  <si>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</si>
  <si>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</si>
  <si>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</si>
  <si>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</si>
  <si>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</si>
  <si>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</si>
  <si>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</si>
  <si>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Субвенції з місцевих бюджетів іншим місцевим бюджетам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</si>
  <si>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</si>
  <si>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</si>
  <si>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</si>
  <si>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</si>
  <si>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</si>
  <si>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</si>
  <si>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</si>
  <si>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</si>
  <si>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</si>
  <si>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</si>
  <si>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</si>
  <si>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</si>
  <si>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</si>
  <si>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</si>
  <si>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</si>
  <si>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</si>
  <si>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</si>
  <si>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</si>
  <si>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</si>
  <si>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</si>
  <si>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</si>
  <si>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</si>
  <si>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</si>
  <si>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</si>
  <si>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</si>
  <si>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</si>
  <si>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</si>
  <si>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</si>
  <si>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</si>
  <si>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</si>
  <si>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</si>
  <si>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</si>
  <si>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</si>
  <si>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</si>
  <si>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</si>
  <si>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</si>
  <si>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</si>
  <si>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</si>
  <si>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</si>
  <si>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</si>
  <si>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</si>
  <si>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</si>
  <si>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</si>
  <si>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</si>
  <si>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</si>
  <si>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</si>
  <si>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</si>
  <si>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</si>
  <si>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</si>
  <si>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</si>
  <si>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</si>
  <si>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</si>
  <si>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</si>
  <si>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</si>
  <si>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</si>
  <si>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</si>
  <si>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</si>
  <si>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</si>
  <si>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</si>
  <si>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</si>
  <si>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</si>
  <si>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</si>
  <si>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</si>
  <si>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</si>
  <si>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</si>
  <si>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</si>
  <si>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</si>
  <si>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</si>
  <si>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</si>
  <si>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</si>
  <si>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</si>
  <si>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</si>
  <si>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</si>
  <si>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</si>
  <si>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</si>
  <si>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</si>
  <si>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</si>
  <si>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</si>
  <si>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</si>
  <si>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</si>
  <si>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</si>
  <si>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</si>
  <si>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</si>
  <si>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</si>
  <si>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</si>
  <si>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</si>
  <si>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</si>
  <si>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</si>
  <si>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</si>
  <si>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</si>
  <si>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</si>
  <si>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</si>
  <si>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</si>
  <si>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</si>
  <si>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</si>
  <si>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</si>
  <si>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</si>
  <si>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</si>
  <si>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</si>
  <si>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</si>
  <si>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</si>
  <si>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</si>
  <si>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</si>
  <si>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</si>
  <si>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</si>
  <si>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 xml:space="preserve"> Вараської міської об'єднаної територіальної громади на 2020 рік</t>
  </si>
  <si>
    <t>0217310</t>
  </si>
  <si>
    <t>Зміни до доходів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</si>
  <si>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</si>
  <si>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</si>
  <si>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</si>
  <si>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</si>
  <si>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</si>
  <si>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</si>
  <si>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</si>
  <si>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</si>
  <si>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</si>
  <si>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</si>
  <si>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</si>
  <si>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</si>
  <si>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</si>
  <si>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</si>
  <si>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</si>
  <si>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</si>
  <si>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</si>
  <si>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</si>
  <si>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</si>
  <si>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</si>
  <si>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</si>
  <si>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</si>
  <si>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              до рішення міської ради</t>
  </si>
  <si>
    <t xml:space="preserve">            ______________________ №____</t>
  </si>
  <si>
    <t>Зміни до міжбюджетних трансфертів на  2020 рік</t>
  </si>
  <si>
    <t>O2</t>
  </si>
  <si>
    <t>-</t>
  </si>
  <si>
    <t>Код бюджету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</si>
  <si>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</si>
  <si>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</si>
  <si>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</si>
  <si>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 xml:space="preserve">субвенції </t>
  </si>
  <si>
    <t>дотація</t>
  </si>
  <si>
    <t>дотація на:</t>
  </si>
  <si>
    <t>субвенції</t>
  </si>
  <si>
    <t>О3</t>
  </si>
  <si>
    <t xml:space="preserve"> загального фонду на:</t>
  </si>
  <si>
    <t>загального фонду на:</t>
  </si>
  <si>
    <t>спеціального фонду на:</t>
  </si>
  <si>
    <t>О4</t>
  </si>
  <si>
    <t xml:space="preserve">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</si>
  <si>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закупівлю засобів навчання та обладнання (крім комп’ютерного) для учнів початкових класів, що навчаються за новими методиками відповідно до Концепції “Нова українська школа”</t>
  </si>
  <si>
    <t xml:space="preserve"> на закупівлю сучасних меблів для початкових класів нової української школи</t>
  </si>
  <si>
    <t xml:space="preserve">на закупівлю комп’ютерного обладнання для початкових класів </t>
  </si>
  <si>
    <t>на проведення супервізії</t>
  </si>
  <si>
    <t xml:space="preserve">на підвищення кваліфікації педагогічних працівників, які забезпечують здобуття учнями 
5—11(12) класів загальної середньої освіти 
</t>
  </si>
  <si>
    <t xml:space="preserve">на здійснення (у разі потреби) витрат на відрядження для підвищення кваліфікації вчителів, асистентів вчителів початкової школи, директорів закладів загальної середньої освіти, заступників директорів з навчально-виховної (навчальної, виховної) роботи, до посадових обов’язків яких належать питання початкової освіти  </t>
  </si>
  <si>
    <t>О7</t>
  </si>
  <si>
    <t>Бюджет Вараської міської об’єднаної територіальної громади</t>
  </si>
  <si>
    <t>Державний бюджет</t>
  </si>
  <si>
    <t>Обласний бюджет Рівненської області</t>
  </si>
  <si>
    <t>Плата за розміщення тимчасово вільних коштів місцевих бюджетів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</si>
  <si>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</si>
  <si>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</si>
  <si>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</si>
  <si>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</si>
  <si>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</si>
  <si>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</si>
  <si>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>Придбання для Вараської міської ОТГ шкільного автобуса, у т.ч. обладнаного місцями для дітей з особливими освітніми потребами на умовах співфінансування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</si>
  <si>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</si>
  <si>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</si>
  <si>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в т.ч. за рахунок: освітньої субвенції з державного бюджету </t>
  </si>
  <si>
    <t>субвенції з місцевого бюджету на здійснення переданих видатків у сфері за рахунок коштів освітньої субвенції з державного бюджету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</si>
  <si>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</si>
  <si>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</si>
  <si>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</si>
  <si>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</si>
  <si>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0813105</t>
  </si>
  <si>
    <t>Надання реабілітаційних послуг особам з інвалідністю та дітям з інвалідністю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</si>
  <si>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</si>
  <si>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</si>
  <si>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</si>
  <si>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</si>
  <si>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</si>
  <si>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</si>
  <si>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№2197</t>
  </si>
  <si>
    <t>Міська комплексна програма "Здоров'я" на 2020 рік</t>
  </si>
  <si>
    <t>Рішення міської ради від 14.11.2019 №1558</t>
  </si>
  <si>
    <t>Комплексна програма підтримки сім'ї, дітей та молоді міста на 2018-2020 роки</t>
  </si>
  <si>
    <t>Рішення міської ради від 23.01.2018 №999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</si>
  <si>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</si>
  <si>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</si>
  <si>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</si>
  <si>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</si>
  <si>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</si>
  <si>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</si>
  <si>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</si>
  <si>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</si>
  <si>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</si>
  <si>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15.10.2015  №2197</t>
  </si>
  <si>
    <t>Міська ппрограма "Питна вода міста Вараш на 2006-2020 роки"</t>
  </si>
  <si>
    <t>Рішення міської ради від  30.12.2005 №549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</si>
  <si>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</si>
  <si>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</si>
  <si>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Забезпечення збору та вивезення сміття і відходів </t>
  </si>
  <si>
    <t>Програма поводження з відходами м.Вараш на 2016-2020 роки</t>
  </si>
  <si>
    <t>Рішення міської ради від 15.10.2015  №2196</t>
  </si>
  <si>
    <t>Програма благоустрою міста Вараш на 2016-2020 роки</t>
  </si>
  <si>
    <t>Рішення міської ради від 15.10.2015  №2198</t>
  </si>
  <si>
    <t>0216040</t>
  </si>
  <si>
    <t>6040</t>
  </si>
  <si>
    <t>Заходи, пов’язані з поліпшенням питної води</t>
  </si>
  <si>
    <t>Міська програма "Питна вода міста Вараш на 2006-2020 роки"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</si>
  <si>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</si>
  <si>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</si>
  <si>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</si>
  <si>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</si>
  <si>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Міська програма "Безпечне місто" на 2019-2023 роки</t>
  </si>
  <si>
    <t>Рішення міської ради від 03.04.2019  №1381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</si>
  <si>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</si>
  <si>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</si>
  <si>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 xml:space="preserve">Програма благоустрою міста Вараш на 2016 -2020 роки      </t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</si>
  <si>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</si>
  <si>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</si>
  <si>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</si>
  <si>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</si>
  <si>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реалізації природоохоронних заходів міста Вараш на 2018-2020 роки</t>
  </si>
  <si>
    <t>Рішення міської ради від 23.01.2018  №995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</si>
  <si>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</si>
  <si>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</si>
  <si>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</si>
  <si>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</si>
  <si>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Програма  розвитку та реалізації питань містобудування у м.Вараш на 2018-2020 роки</t>
  </si>
  <si>
    <t>Рішення міської ради від 23.01.2018 №996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</si>
  <si>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</si>
  <si>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</si>
  <si>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</si>
  <si>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</si>
  <si>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</si>
  <si>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</si>
  <si>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</si>
  <si>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</si>
  <si>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</si>
  <si>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</si>
  <si>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</si>
  <si>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</si>
  <si>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</si>
  <si>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</si>
  <si>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</si>
  <si>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Рішення міської ради від 13.10.2017  №873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</si>
  <si>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</si>
  <si>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</si>
  <si>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</si>
  <si>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</si>
  <si>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</si>
  <si>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</si>
  <si>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</si>
  <si>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</si>
  <si>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</si>
  <si>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</si>
  <si>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</si>
  <si>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</si>
  <si>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</si>
  <si>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</si>
  <si>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</si>
  <si>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</si>
  <si>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</si>
  <si>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</si>
  <si>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</si>
  <si>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</si>
  <si>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</si>
  <si>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</si>
  <si>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</si>
  <si>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на підтримку осіб з особливими освітніми потребами в закладах дошкільної освіти</t>
  </si>
  <si>
    <t>на підтримку осіб з особливими освітніми потребами в закладах загальної середньої освіти</t>
  </si>
  <si>
    <t>на закупівлю засобів захисту учасників освітнього процесу в закладах загальної середньої освіти під час карантину (дезинфікуючих засобів для обробки рук і шкіри та дезинфікуючих засобів для обробки поверхонь)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</si>
  <si>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</si>
  <si>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в т. ч.: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</si>
  <si>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в т.ч.: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</si>
  <si>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Олександр МЕНЗУЛ</t>
    </r>
  </si>
  <si>
    <t>Міський голова                                              Олександр МЕНЗУЛ</t>
  </si>
  <si>
    <t>0212010</t>
  </si>
  <si>
    <t>2010</t>
  </si>
  <si>
    <t>Багатопрофільна стаціонарна медична допомога населенню</t>
  </si>
  <si>
    <t>0731</t>
  </si>
  <si>
    <t>Реконструкція системи відеоспостереження м.Вараш Рівненської області</t>
  </si>
  <si>
    <t>Внески до статутного капіталу комунального підприємтсва "Благоустрій" Вараської міської ради</t>
  </si>
  <si>
    <t>Співфінансування капітальних ремонтів житлових будинків ОСББ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</si>
  <si>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</si>
  <si>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</si>
  <si>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</si>
  <si>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</si>
  <si>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 xml:space="preserve">Капітальний ремонт міжпанельних швів житлового будинку м-н Будівельників №12/2 м. Вараш Рівненської області </t>
  </si>
  <si>
    <t xml:space="preserve">Капітальний ремонт міжпанельних швів житлового будинку м-н Будівельників №27/1 м. Вараш Рівненської області </t>
  </si>
  <si>
    <t>Будівництво опорної школи №7 м.Вараш, Рівненськоїх області (виготовлення проектно-кошторисної документації)</t>
  </si>
  <si>
    <t>Капітальний ремонт облаштування світлофора в районі перехрестя вул.Соборна та дороги Рівненська в місті Вараш Рівненської області (виготовлення проектно-кошторисної документації)</t>
  </si>
  <si>
    <t>Капітальний ремонт облаштування світлофора в районі перехрестя вул.Лесі Українки та вул. Героїв Небесної Сотні в місті Вараш Рівненської області (виготовлення проектно-кошторисної документації)</t>
  </si>
  <si>
    <t>Реконструкція полігону твердих побутових відходів м. Вараш Рівненської області (виготовлення проектно-кошторисної документації)</t>
  </si>
  <si>
    <t>Капітальний ремонт спортзалу Вараської ЗОШ  I-III ступенів №3 за адресою: Рівненська область, м.Вараш, майдан Перемоги, 8</t>
  </si>
  <si>
    <t>Капітальний ремонт будівлі ДНЗ №3 мкрн.Будівельників, 46 в м.Вараш Рівненської області (заміна вікон і вхідних дверей)</t>
  </si>
  <si>
    <t>Капітальний ремонт "Автоматична система пожежної сигналізації та оповіщення людей про пожежу в Дошкільний навчальний заклад (ясла-садок) №11 м-н Вараш 33,  м. Вараш (проектні та вишукувальні роботи)</t>
  </si>
  <si>
    <t>Капітальний ремонт (влаштування пандуса, ремонт навісів та обрамлення зовнішніх віконних та дверних прорізів) будівлі Дошкільного навчального закладу (ясла-садок) №6 Вараської міської ради Рівненської області за адресою: Рівненська область, м. Вараш, мкр.Перемоги, 20 (проектні роботи)</t>
  </si>
  <si>
    <t>Капітальний ремонт покриття (заміна покрівельного килима) Дошкільного навчального закладу (ясла-садок) комбінованого типу №2 Вараської міської ради Рівненської області за адресою: Рівненська область, м. Вараш, мкр. Будівельників 42 (проектні роботи)</t>
  </si>
  <si>
    <t xml:space="preserve">Капітальний ремонт їдальні в ЗНЗ № 1 м.Вараш з заміною сантехнічного, вентиляційного та промислового обладнання </t>
  </si>
  <si>
    <t>Будівництво мультифункціонального спортивного майданчика для заняття ігровими видами спорту за адресою вул.Меслибницька, Північний мікрорайон, буд.9, м.Вараш Рівненська обл. (проектні роботи)</t>
  </si>
  <si>
    <t>3105</t>
  </si>
  <si>
    <t xml:space="preserve">Надання реабілітаційних послуг особам з інвалідністю та дітям з інвалідністю </t>
  </si>
  <si>
    <t>Комплексна програма "Здоров'я" на 2020 рік</t>
  </si>
</sst>
</file>

<file path=xl/styles.xml><?xml version="1.0" encoding="utf-8"?>
<styleSheet xmlns="http://schemas.openxmlformats.org/spreadsheetml/2006/main">
  <numFmts count="1">
    <numFmt numFmtId="164" formatCode="0.0"/>
  </numFmts>
  <fonts count="15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28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Arial Cyr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Arial Cyr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b/>
      <sz val="16"/>
      <name val="Times New Roman Cyr"/>
      <charset val="204"/>
    </font>
    <font>
      <sz val="13"/>
      <name val="Arial Cyr"/>
      <charset val="204"/>
    </font>
    <font>
      <sz val="13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0"/>
      <name val="Arial Cyr"/>
      <family val="2"/>
      <charset val="204"/>
    </font>
    <font>
      <b/>
      <sz val="14"/>
      <color indexed="8"/>
      <name val="Times New Roman Cyr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4"/>
      <color rgb="FFFF000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9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 CYR"/>
      <charset val="204"/>
    </font>
    <font>
      <sz val="15"/>
      <name val="Times New Roman CYR"/>
      <charset val="204"/>
    </font>
    <font>
      <sz val="15"/>
      <name val="Arial Cyr"/>
      <charset val="204"/>
    </font>
    <font>
      <sz val="15"/>
      <name val="Times New Roman"/>
      <family val="1"/>
      <charset val="204"/>
    </font>
    <font>
      <b/>
      <sz val="20"/>
      <name val="Times New Roman Cyr"/>
      <charset val="204"/>
    </font>
    <font>
      <sz val="14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i/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4"/>
      <name val="Times New Roman CYR"/>
      <charset val="204"/>
    </font>
    <font>
      <i/>
      <sz val="12"/>
      <name val="Helv"/>
      <charset val="204"/>
    </font>
    <font>
      <sz val="10"/>
      <color rgb="FFFF0000"/>
      <name val="Times New Roman"/>
      <family val="1"/>
    </font>
    <font>
      <sz val="12"/>
      <color rgb="FFFF0000"/>
      <name val="Arial Cyr"/>
      <family val="2"/>
      <charset val="204"/>
    </font>
    <font>
      <i/>
      <sz val="12"/>
      <color rgb="FFFF0000"/>
      <name val="Times New Roman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" fillId="0" borderId="0"/>
    <xf numFmtId="0" fontId="14" fillId="0" borderId="0"/>
    <xf numFmtId="0" fontId="68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6" fillId="0" borderId="0"/>
    <xf numFmtId="0" fontId="2" fillId="0" borderId="0"/>
    <xf numFmtId="0" fontId="2" fillId="0" borderId="0"/>
    <xf numFmtId="0" fontId="34" fillId="0" borderId="0"/>
  </cellStyleXfs>
  <cellXfs count="795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8" fillId="0" borderId="0" xfId="0" applyNumberFormat="1" applyFont="1" applyBorder="1"/>
    <xf numFmtId="0" fontId="20" fillId="0" borderId="0" xfId="0" applyFont="1"/>
    <xf numFmtId="0" fontId="20" fillId="0" borderId="0" xfId="0" applyFont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/>
    <xf numFmtId="0" fontId="16" fillId="0" borderId="0" xfId="0" applyFont="1"/>
    <xf numFmtId="0" fontId="11" fillId="0" borderId="0" xfId="5" applyFont="1"/>
    <xf numFmtId="0" fontId="21" fillId="0" borderId="0" xfId="5" applyFont="1"/>
    <xf numFmtId="0" fontId="15" fillId="0" borderId="0" xfId="5" applyFont="1"/>
    <xf numFmtId="0" fontId="21" fillId="0" borderId="0" xfId="5" applyFont="1" applyAlignment="1">
      <alignment horizontal="center" vertical="center" wrapText="1"/>
    </xf>
    <xf numFmtId="49" fontId="15" fillId="0" borderId="0" xfId="5" applyNumberFormat="1" applyFont="1"/>
    <xf numFmtId="0" fontId="23" fillId="0" borderId="0" xfId="5" applyFont="1"/>
    <xf numFmtId="49" fontId="21" fillId="0" borderId="0" xfId="5" applyNumberFormat="1" applyFont="1"/>
    <xf numFmtId="0" fontId="24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1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5" fillId="0" borderId="0" xfId="0" applyFont="1"/>
    <xf numFmtId="0" fontId="29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0" fontId="25" fillId="0" borderId="0" xfId="0" applyFont="1" applyBorder="1" applyAlignment="1">
      <alignment horizontal="center"/>
    </xf>
    <xf numFmtId="0" fontId="25" fillId="0" borderId="0" xfId="0" applyNumberFormat="1" applyFont="1" applyBorder="1" applyAlignment="1" applyProtection="1">
      <alignment horizontal="left" vertical="center" wrapText="1"/>
    </xf>
    <xf numFmtId="164" fontId="26" fillId="0" borderId="0" xfId="0" applyNumberFormat="1" applyFont="1" applyBorder="1" applyAlignment="1">
      <alignment horizontal="right" wrapText="1"/>
    </xf>
    <xf numFmtId="0" fontId="26" fillId="0" borderId="0" xfId="0" applyFont="1" applyFill="1" applyBorder="1" applyAlignment="1">
      <alignment horizontal="center" vertical="top" wrapText="1"/>
    </xf>
    <xf numFmtId="49" fontId="30" fillId="0" borderId="0" xfId="0" applyNumberFormat="1" applyFont="1" applyFill="1" applyBorder="1" applyAlignment="1" applyProtection="1">
      <alignment wrapText="1"/>
      <protection locked="0"/>
    </xf>
    <xf numFmtId="164" fontId="30" fillId="0" borderId="0" xfId="0" applyNumberFormat="1" applyFont="1" applyFill="1" applyBorder="1" applyAlignment="1">
      <alignment horizontal="right" wrapText="1"/>
    </xf>
    <xf numFmtId="0" fontId="32" fillId="0" borderId="0" xfId="0" applyFont="1"/>
    <xf numFmtId="0" fontId="26" fillId="0" borderId="0" xfId="0" applyFont="1" applyBorder="1" applyAlignment="1" applyProtection="1">
      <alignment horizontal="center" vertical="top" wrapText="1"/>
    </xf>
    <xf numFmtId="0" fontId="26" fillId="0" borderId="0" xfId="0" applyFont="1" applyBorder="1" applyAlignment="1" applyProtection="1">
      <alignment vertical="top" wrapText="1"/>
    </xf>
    <xf numFmtId="49" fontId="22" fillId="2" borderId="1" xfId="5" applyNumberFormat="1" applyFont="1" applyFill="1" applyBorder="1" applyAlignment="1">
      <alignment horizontal="center" wrapText="1"/>
    </xf>
    <xf numFmtId="49" fontId="22" fillId="2" borderId="1" xfId="5" applyNumberFormat="1" applyFont="1" applyFill="1" applyBorder="1" applyAlignment="1" applyProtection="1">
      <alignment horizontal="center" wrapText="1"/>
      <protection locked="0"/>
    </xf>
    <xf numFmtId="0" fontId="23" fillId="0" borderId="0" xfId="5" applyFont="1" applyAlignment="1">
      <alignment horizontal="center" vertical="center" wrapText="1"/>
    </xf>
    <xf numFmtId="3" fontId="15" fillId="0" borderId="7" xfId="5" applyNumberFormat="1" applyFont="1" applyBorder="1" applyAlignment="1">
      <alignment wrapText="1"/>
    </xf>
    <xf numFmtId="0" fontId="23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3" fillId="0" borderId="0" xfId="4" applyFont="1" applyAlignment="1"/>
    <xf numFmtId="0" fontId="34" fillId="0" borderId="0" xfId="4" applyFont="1" applyFill="1" applyBorder="1"/>
    <xf numFmtId="0" fontId="10" fillId="0" borderId="0" xfId="4" applyFont="1" applyFill="1" applyBorder="1"/>
    <xf numFmtId="0" fontId="17" fillId="0" borderId="0" xfId="4" applyFont="1" applyFill="1" applyBorder="1" applyAlignment="1">
      <alignment horizontal="center"/>
    </xf>
    <xf numFmtId="0" fontId="37" fillId="0" borderId="1" xfId="4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center" vertical="center"/>
    </xf>
    <xf numFmtId="49" fontId="38" fillId="0" borderId="1" xfId="4" applyNumberFormat="1" applyFont="1" applyFill="1" applyBorder="1" applyAlignment="1">
      <alignment horizontal="center" vertical="top" wrapText="1"/>
    </xf>
    <xf numFmtId="0" fontId="38" fillId="0" borderId="1" xfId="4" applyFont="1" applyFill="1" applyBorder="1" applyAlignment="1">
      <alignment horizontal="center" vertical="center" wrapText="1"/>
    </xf>
    <xf numFmtId="0" fontId="39" fillId="0" borderId="0" xfId="4" applyFont="1" applyFill="1" applyBorder="1"/>
    <xf numFmtId="49" fontId="40" fillId="0" borderId="1" xfId="4" applyNumberFormat="1" applyFont="1" applyFill="1" applyBorder="1" applyAlignment="1">
      <alignment wrapText="1"/>
    </xf>
    <xf numFmtId="0" fontId="41" fillId="3" borderId="0" xfId="4" applyFont="1" applyFill="1" applyBorder="1"/>
    <xf numFmtId="0" fontId="41" fillId="0" borderId="0" xfId="4" applyFont="1" applyFill="1" applyBorder="1"/>
    <xf numFmtId="49" fontId="42" fillId="0" borderId="1" xfId="4" applyNumberFormat="1" applyFont="1" applyFill="1" applyBorder="1" applyAlignment="1">
      <alignment horizontal="left" wrapText="1"/>
    </xf>
    <xf numFmtId="2" fontId="41" fillId="0" borderId="0" xfId="4" applyNumberFormat="1" applyFont="1" applyFill="1" applyBorder="1"/>
    <xf numFmtId="49" fontId="42" fillId="0" borderId="1" xfId="4" applyNumberFormat="1" applyFont="1" applyFill="1" applyBorder="1" applyAlignment="1">
      <alignment vertical="justify" wrapText="1"/>
    </xf>
    <xf numFmtId="0" fontId="34" fillId="3" borderId="0" xfId="4" applyFont="1" applyFill="1" applyBorder="1"/>
    <xf numFmtId="49" fontId="42" fillId="0" borderId="1" xfId="4" applyNumberFormat="1" applyFont="1" applyFill="1" applyBorder="1" applyAlignment="1">
      <alignment wrapText="1"/>
    </xf>
    <xf numFmtId="49" fontId="34" fillId="0" borderId="0" xfId="4" applyNumberFormat="1" applyFont="1" applyFill="1" applyBorder="1" applyAlignment="1">
      <alignment vertical="top" wrapText="1"/>
    </xf>
    <xf numFmtId="0" fontId="44" fillId="0" borderId="0" xfId="4" applyFont="1" applyFill="1" applyBorder="1"/>
    <xf numFmtId="0" fontId="45" fillId="0" borderId="0" xfId="4" applyFont="1" applyFill="1" applyBorder="1"/>
    <xf numFmtId="0" fontId="41" fillId="0" borderId="0" xfId="6" applyFont="1" applyFill="1" applyBorder="1" applyAlignment="1" applyProtection="1">
      <alignment vertical="center" wrapText="1"/>
    </xf>
    <xf numFmtId="164" fontId="44" fillId="0" borderId="0" xfId="4" applyNumberFormat="1" applyFont="1" applyFill="1" applyBorder="1"/>
    <xf numFmtId="3" fontId="44" fillId="0" borderId="0" xfId="4" applyNumberFormat="1" applyFont="1" applyFill="1" applyBorder="1"/>
    <xf numFmtId="1" fontId="34" fillId="0" borderId="0" xfId="4" applyNumberFormat="1" applyFont="1" applyFill="1" applyBorder="1" applyAlignment="1">
      <alignment vertical="top" wrapText="1"/>
    </xf>
    <xf numFmtId="0" fontId="27" fillId="0" borderId="0" xfId="0" applyFont="1"/>
    <xf numFmtId="0" fontId="5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wrapText="1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0" fontId="28" fillId="0" borderId="12" xfId="0" applyFont="1" applyBorder="1" applyAlignment="1">
      <alignment horizontal="left" wrapText="1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51" fillId="0" borderId="12" xfId="0" applyFont="1" applyBorder="1" applyAlignment="1">
      <alignment horizontal="left" wrapText="1"/>
    </xf>
    <xf numFmtId="0" fontId="54" fillId="0" borderId="10" xfId="0" applyFont="1" applyBorder="1"/>
    <xf numFmtId="0" fontId="55" fillId="0" borderId="12" xfId="0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0" xfId="0" applyFont="1" applyFill="1" applyBorder="1" applyAlignment="1" applyProtection="1">
      <alignment horizontal="left" wrapText="1"/>
    </xf>
    <xf numFmtId="0" fontId="27" fillId="0" borderId="14" xfId="0" applyNumberFormat="1" applyFont="1" applyBorder="1" applyAlignment="1">
      <alignment horizontal="left" wrapText="1"/>
    </xf>
    <xf numFmtId="0" fontId="27" fillId="0" borderId="15" xfId="0" applyNumberFormat="1" applyFont="1" applyBorder="1" applyAlignment="1">
      <alignment horizontal="left" wrapText="1"/>
    </xf>
    <xf numFmtId="0" fontId="52" fillId="0" borderId="16" xfId="0" applyFont="1" applyBorder="1" applyAlignment="1">
      <alignment horizontal="left" wrapText="1"/>
    </xf>
    <xf numFmtId="49" fontId="49" fillId="0" borderId="10" xfId="0" applyNumberFormat="1" applyFont="1" applyBorder="1" applyAlignment="1" applyProtection="1">
      <alignment horizontal="left" wrapText="1"/>
      <protection locked="0"/>
    </xf>
    <xf numFmtId="0" fontId="51" fillId="0" borderId="17" xfId="0" applyFont="1" applyBorder="1" applyAlignment="1">
      <alignment horizontal="left" wrapText="1"/>
    </xf>
    <xf numFmtId="0" fontId="54" fillId="0" borderId="18" xfId="0" applyFont="1" applyBorder="1" applyAlignment="1">
      <alignment horizontal="left" wrapText="1"/>
    </xf>
    <xf numFmtId="0" fontId="55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55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10" xfId="0" applyFont="1" applyBorder="1" applyAlignment="1">
      <alignment horizontal="left"/>
    </xf>
    <xf numFmtId="0" fontId="54" fillId="0" borderId="10" xfId="0" applyFont="1" applyBorder="1" applyAlignment="1">
      <alignment horizontal="left"/>
    </xf>
    <xf numFmtId="0" fontId="27" fillId="0" borderId="23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54" fillId="0" borderId="0" xfId="0" applyFont="1" applyBorder="1" applyAlignment="1">
      <alignment horizontal="left" wrapText="1"/>
    </xf>
    <xf numFmtId="3" fontId="56" fillId="0" borderId="0" xfId="0" applyNumberFormat="1" applyFont="1" applyBorder="1" applyAlignment="1">
      <alignment horizontal="justify" wrapText="1"/>
    </xf>
    <xf numFmtId="3" fontId="36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/>
    </xf>
    <xf numFmtId="0" fontId="8" fillId="0" borderId="26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0" fillId="0" borderId="0" xfId="0" applyNumberFormat="1" applyFont="1"/>
    <xf numFmtId="3" fontId="10" fillId="0" borderId="0" xfId="0" applyNumberFormat="1" applyFont="1"/>
    <xf numFmtId="49" fontId="40" fillId="0" borderId="1" xfId="4" applyNumberFormat="1" applyFont="1" applyFill="1" applyBorder="1" applyAlignment="1">
      <alignment horizontal="center" wrapText="1"/>
    </xf>
    <xf numFmtId="49" fontId="42" fillId="0" borderId="1" xfId="4" applyNumberFormat="1" applyFont="1" applyFill="1" applyBorder="1" applyAlignment="1">
      <alignment horizontal="center" wrapText="1"/>
    </xf>
    <xf numFmtId="3" fontId="36" fillId="0" borderId="1" xfId="4" applyNumberFormat="1" applyFont="1" applyFill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50" fillId="0" borderId="10" xfId="0" applyFont="1" applyBorder="1"/>
    <xf numFmtId="0" fontId="61" fillId="0" borderId="0" xfId="0" applyFont="1"/>
    <xf numFmtId="1" fontId="22" fillId="2" borderId="1" xfId="5" applyNumberFormat="1" applyFont="1" applyFill="1" applyBorder="1" applyAlignment="1" applyProtection="1">
      <alignment horizontal="center" wrapText="1"/>
      <protection locked="0"/>
    </xf>
    <xf numFmtId="49" fontId="22" fillId="2" borderId="1" xfId="5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63" fillId="2" borderId="1" xfId="5" applyNumberFormat="1" applyFont="1" applyFill="1" applyBorder="1" applyAlignment="1" applyProtection="1">
      <alignment horizontal="center" wrapText="1"/>
      <protection locked="0"/>
    </xf>
    <xf numFmtId="49" fontId="63" fillId="2" borderId="1" xfId="5" applyNumberFormat="1" applyFont="1" applyFill="1" applyBorder="1" applyAlignment="1" applyProtection="1">
      <alignment horizontal="center" wrapText="1"/>
      <protection locked="0"/>
    </xf>
    <xf numFmtId="0" fontId="11" fillId="0" borderId="1" xfId="5" applyFont="1" applyBorder="1" applyAlignment="1">
      <alignment horizontal="center" vertical="center" wrapText="1"/>
    </xf>
    <xf numFmtId="0" fontId="65" fillId="0" borderId="1" xfId="0" applyFont="1" applyBorder="1" applyAlignment="1">
      <alignment horizontal="left" wrapText="1"/>
    </xf>
    <xf numFmtId="0" fontId="66" fillId="0" borderId="0" xfId="0" applyFont="1"/>
    <xf numFmtId="0" fontId="67" fillId="0" borderId="10" xfId="0" applyFont="1" applyBorder="1" applyAlignment="1">
      <alignment wrapText="1"/>
    </xf>
    <xf numFmtId="0" fontId="67" fillId="0" borderId="0" xfId="0" applyFont="1"/>
    <xf numFmtId="0" fontId="54" fillId="0" borderId="10" xfId="0" applyFont="1" applyBorder="1" applyAlignment="1">
      <alignment wrapText="1"/>
    </xf>
    <xf numFmtId="0" fontId="27" fillId="0" borderId="23" xfId="0" applyFont="1" applyBorder="1"/>
    <xf numFmtId="49" fontId="53" fillId="0" borderId="27" xfId="0" applyNumberFormat="1" applyFont="1" applyBorder="1" applyAlignment="1" applyProtection="1">
      <alignment horizontal="left" wrapText="1"/>
      <protection locked="0"/>
    </xf>
    <xf numFmtId="0" fontId="6" fillId="0" borderId="31" xfId="0" applyFont="1" applyBorder="1"/>
    <xf numFmtId="0" fontId="0" fillId="0" borderId="31" xfId="0" applyBorder="1"/>
    <xf numFmtId="3" fontId="6" fillId="0" borderId="31" xfId="0" applyNumberFormat="1" applyFont="1" applyBorder="1"/>
    <xf numFmtId="0" fontId="52" fillId="0" borderId="12" xfId="0" applyFont="1" applyBorder="1" applyAlignment="1">
      <alignment horizontal="left" wrapText="1"/>
    </xf>
    <xf numFmtId="0" fontId="27" fillId="0" borderId="10" xfId="0" applyFont="1" applyBorder="1" applyAlignment="1">
      <alignment horizontal="left" wrapText="1"/>
    </xf>
    <xf numFmtId="0" fontId="67" fillId="0" borderId="0" xfId="0" applyFont="1" applyBorder="1" applyAlignment="1">
      <alignment wrapText="1"/>
    </xf>
    <xf numFmtId="3" fontId="36" fillId="0" borderId="1" xfId="4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1" fillId="0" borderId="1" xfId="0" applyFont="1" applyBorder="1"/>
    <xf numFmtId="0" fontId="38" fillId="0" borderId="1" xfId="5" applyFont="1" applyBorder="1" applyAlignment="1">
      <alignment horizontal="center" vertical="center" wrapText="1"/>
    </xf>
    <xf numFmtId="0" fontId="72" fillId="0" borderId="2" xfId="5" applyFont="1" applyBorder="1" applyAlignment="1">
      <alignment horizontal="center" vertical="center" wrapText="1"/>
    </xf>
    <xf numFmtId="0" fontId="73" fillId="0" borderId="0" xfId="5" applyFont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75" fillId="0" borderId="0" xfId="0" applyFont="1"/>
    <xf numFmtId="0" fontId="75" fillId="0" borderId="0" xfId="0" applyFont="1" applyFill="1"/>
    <xf numFmtId="0" fontId="74" fillId="0" borderId="0" xfId="0" applyFont="1"/>
    <xf numFmtId="0" fontId="77" fillId="0" borderId="0" xfId="0" applyFont="1" applyAlignment="1">
      <alignment horizontal="center"/>
    </xf>
    <xf numFmtId="0" fontId="77" fillId="0" borderId="0" xfId="0" applyFont="1" applyFill="1" applyAlignment="1">
      <alignment horizontal="center"/>
    </xf>
    <xf numFmtId="0" fontId="61" fillId="0" borderId="0" xfId="0" applyFont="1" applyFill="1" applyBorder="1"/>
    <xf numFmtId="0" fontId="78" fillId="0" borderId="0" xfId="0" applyFont="1"/>
    <xf numFmtId="0" fontId="75" fillId="0" borderId="0" xfId="0" applyFont="1" applyBorder="1"/>
    <xf numFmtId="0" fontId="61" fillId="0" borderId="0" xfId="0" applyFont="1" applyBorder="1"/>
    <xf numFmtId="0" fontId="62" fillId="0" borderId="0" xfId="0" applyFont="1"/>
    <xf numFmtId="49" fontId="64" fillId="0" borderId="1" xfId="0" applyNumberFormat="1" applyFont="1" applyBorder="1" applyAlignment="1">
      <alignment horizontal="center"/>
    </xf>
    <xf numFmtId="49" fontId="79" fillId="0" borderId="25" xfId="0" applyNumberFormat="1" applyFont="1" applyBorder="1" applyAlignment="1">
      <alignment horizontal="center" wrapText="1"/>
    </xf>
    <xf numFmtId="49" fontId="22" fillId="4" borderId="1" xfId="0" applyNumberFormat="1" applyFont="1" applyFill="1" applyBorder="1" applyAlignment="1">
      <alignment horizontal="center" wrapText="1"/>
    </xf>
    <xf numFmtId="49" fontId="43" fillId="0" borderId="0" xfId="0" applyNumberFormat="1" applyFont="1" applyAlignment="1">
      <alignment horizontal="center" vertical="center"/>
    </xf>
    <xf numFmtId="49" fontId="62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" fillId="0" borderId="31" xfId="0" applyNumberFormat="1" applyFont="1" applyBorder="1"/>
    <xf numFmtId="3" fontId="80" fillId="0" borderId="0" xfId="0" applyNumberFormat="1" applyFont="1"/>
    <xf numFmtId="0" fontId="80" fillId="0" borderId="0" xfId="0" applyFont="1"/>
    <xf numFmtId="0" fontId="67" fillId="0" borderId="0" xfId="0" applyFont="1" applyAlignment="1">
      <alignment wrapText="1"/>
    </xf>
    <xf numFmtId="0" fontId="44" fillId="3" borderId="0" xfId="4" applyFont="1" applyFill="1" applyBorder="1"/>
    <xf numFmtId="49" fontId="42" fillId="0" borderId="1" xfId="4" applyNumberFormat="1" applyFont="1" applyFill="1" applyBorder="1" applyAlignment="1">
      <alignment vertical="center" wrapText="1"/>
    </xf>
    <xf numFmtId="0" fontId="27" fillId="0" borderId="0" xfId="0" applyFont="1" applyAlignment="1"/>
    <xf numFmtId="0" fontId="28" fillId="0" borderId="30" xfId="0" applyFont="1" applyBorder="1" applyAlignment="1">
      <alignment horizontal="left" wrapText="1"/>
    </xf>
    <xf numFmtId="0" fontId="84" fillId="0" borderId="0" xfId="0" applyFont="1" applyAlignment="1"/>
    <xf numFmtId="3" fontId="29" fillId="0" borderId="10" xfId="0" applyNumberFormat="1" applyFont="1" applyBorder="1" applyAlignment="1" applyProtection="1">
      <alignment wrapText="1"/>
      <protection locked="0"/>
    </xf>
    <xf numFmtId="3" fontId="29" fillId="0" borderId="9" xfId="0" applyNumberFormat="1" applyFont="1" applyBorder="1" applyAlignment="1">
      <alignment wrapText="1"/>
    </xf>
    <xf numFmtId="3" fontId="29" fillId="0" borderId="11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wrapText="1"/>
    </xf>
    <xf numFmtId="4" fontId="84" fillId="0" borderId="10" xfId="0" applyNumberFormat="1" applyFont="1" applyBorder="1" applyAlignment="1">
      <alignment horizontal="center" wrapText="1"/>
    </xf>
    <xf numFmtId="4" fontId="84" fillId="0" borderId="13" xfId="0" applyNumberFormat="1" applyFont="1" applyBorder="1" applyAlignment="1">
      <alignment horizontal="center" wrapText="1"/>
    </xf>
    <xf numFmtId="3" fontId="84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0" fontId="27" fillId="0" borderId="32" xfId="0" applyFont="1" applyBorder="1" applyAlignment="1">
      <alignment wrapText="1"/>
    </xf>
    <xf numFmtId="0" fontId="85" fillId="0" borderId="10" xfId="0" applyFont="1" applyBorder="1" applyAlignment="1">
      <alignment wrapText="1"/>
    </xf>
    <xf numFmtId="0" fontId="85" fillId="0" borderId="0" xfId="0" applyFont="1" applyAlignment="1">
      <alignment wrapText="1"/>
    </xf>
    <xf numFmtId="3" fontId="29" fillId="0" borderId="10" xfId="0" applyNumberFormat="1" applyFont="1" applyBorder="1" applyAlignment="1" applyProtection="1">
      <alignment horizontal="right" wrapText="1"/>
      <protection locked="0"/>
    </xf>
    <xf numFmtId="3" fontId="84" fillId="0" borderId="13" xfId="0" applyNumberFormat="1" applyFont="1" applyBorder="1" applyAlignment="1">
      <alignment horizontal="center" wrapText="1"/>
    </xf>
    <xf numFmtId="3" fontId="29" fillId="0" borderId="13" xfId="0" applyNumberFormat="1" applyFont="1" applyBorder="1" applyAlignment="1">
      <alignment horizontal="right" wrapText="1"/>
    </xf>
    <xf numFmtId="3" fontId="84" fillId="0" borderId="13" xfId="0" applyNumberFormat="1" applyFont="1" applyBorder="1" applyAlignment="1">
      <alignment horizontal="right" wrapText="1"/>
    </xf>
    <xf numFmtId="3" fontId="84" fillId="0" borderId="10" xfId="0" applyNumberFormat="1" applyFont="1" applyBorder="1" applyAlignment="1">
      <alignment horizontal="center" wrapText="1"/>
    </xf>
    <xf numFmtId="3" fontId="84" fillId="0" borderId="10" xfId="0" applyNumberFormat="1" applyFont="1" applyBorder="1" applyAlignment="1">
      <alignment wrapText="1"/>
    </xf>
    <xf numFmtId="3" fontId="29" fillId="0" borderId="27" xfId="0" applyNumberFormat="1" applyFont="1" applyBorder="1" applyAlignment="1" applyProtection="1">
      <alignment horizontal="right" wrapText="1"/>
      <protection locked="0"/>
    </xf>
    <xf numFmtId="3" fontId="29" fillId="0" borderId="27" xfId="0" applyNumberFormat="1" applyFont="1" applyBorder="1" applyAlignment="1">
      <alignment horizontal="right" wrapText="1"/>
    </xf>
    <xf numFmtId="3" fontId="84" fillId="0" borderId="27" xfId="0" applyNumberFormat="1" applyFont="1" applyBorder="1" applyAlignment="1">
      <alignment horizontal="center" wrapText="1"/>
    </xf>
    <xf numFmtId="3" fontId="84" fillId="0" borderId="28" xfId="0" applyNumberFormat="1" applyFont="1" applyBorder="1" applyAlignment="1">
      <alignment horizontal="center" wrapText="1"/>
    </xf>
    <xf numFmtId="3" fontId="29" fillId="0" borderId="10" xfId="0" applyNumberFormat="1" applyFont="1" applyBorder="1" applyAlignment="1">
      <alignment horizontal="center" wrapText="1"/>
    </xf>
    <xf numFmtId="3" fontId="29" fillId="0" borderId="13" xfId="0" applyNumberFormat="1" applyFont="1" applyBorder="1" applyAlignment="1">
      <alignment horizontal="center" wrapText="1"/>
    </xf>
    <xf numFmtId="0" fontId="84" fillId="0" borderId="10" xfId="0" applyFont="1" applyBorder="1" applyAlignment="1">
      <alignment horizontal="center" wrapText="1"/>
    </xf>
    <xf numFmtId="3" fontId="84" fillId="0" borderId="10" xfId="0" applyNumberFormat="1" applyFont="1" applyFill="1" applyBorder="1" applyAlignment="1">
      <alignment horizontal="right" wrapText="1"/>
    </xf>
    <xf numFmtId="3" fontId="84" fillId="0" borderId="13" xfId="0" applyNumberFormat="1" applyFont="1" applyFill="1" applyBorder="1" applyAlignment="1">
      <alignment horizontal="center" wrapText="1"/>
    </xf>
    <xf numFmtId="0" fontId="84" fillId="0" borderId="10" xfId="0" applyFont="1" applyBorder="1" applyAlignment="1">
      <alignment horizontal="right" wrapText="1"/>
    </xf>
    <xf numFmtId="0" fontId="29" fillId="0" borderId="10" xfId="0" applyFont="1" applyBorder="1" applyAlignment="1">
      <alignment horizontal="right" wrapText="1"/>
    </xf>
    <xf numFmtId="49" fontId="86" fillId="0" borderId="0" xfId="0" applyNumberFormat="1" applyFont="1" applyAlignment="1">
      <alignment horizontal="center" vertical="center"/>
    </xf>
    <xf numFmtId="49" fontId="61" fillId="0" borderId="0" xfId="0" applyNumberFormat="1" applyFont="1" applyAlignment="1" applyProtection="1">
      <alignment vertical="top"/>
      <protection locked="0"/>
    </xf>
    <xf numFmtId="0" fontId="19" fillId="0" borderId="0" xfId="4" applyFont="1" applyAlignment="1">
      <alignment horizontal="right"/>
    </xf>
    <xf numFmtId="0" fontId="82" fillId="0" borderId="1" xfId="5" applyFont="1" applyBorder="1" applyAlignment="1">
      <alignment wrapText="1"/>
    </xf>
    <xf numFmtId="3" fontId="82" fillId="0" borderId="1" xfId="5" applyNumberFormat="1" applyFont="1" applyBorder="1" applyAlignment="1">
      <alignment horizontal="center" wrapText="1"/>
    </xf>
    <xf numFmtId="49" fontId="79" fillId="0" borderId="1" xfId="0" applyNumberFormat="1" applyFont="1" applyFill="1" applyBorder="1" applyAlignment="1">
      <alignment horizontal="center" wrapText="1"/>
    </xf>
    <xf numFmtId="4" fontId="82" fillId="0" borderId="1" xfId="5" applyNumberFormat="1" applyFont="1" applyBorder="1" applyAlignment="1">
      <alignment horizontal="center" wrapText="1"/>
    </xf>
    <xf numFmtId="49" fontId="89" fillId="4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Border="1" applyAlignment="1">
      <alignment horizontal="left" wrapText="1"/>
    </xf>
    <xf numFmtId="49" fontId="79" fillId="0" borderId="1" xfId="0" applyNumberFormat="1" applyFont="1" applyBorder="1" applyAlignment="1">
      <alignment horizontal="center" wrapText="1"/>
    </xf>
    <xf numFmtId="49" fontId="89" fillId="4" borderId="1" xfId="0" applyNumberFormat="1" applyFont="1" applyFill="1" applyBorder="1" applyAlignment="1" applyProtection="1">
      <alignment horizontal="left" wrapText="1"/>
      <protection locked="0"/>
    </xf>
    <xf numFmtId="49" fontId="89" fillId="4" borderId="1" xfId="5" applyNumberFormat="1" applyFont="1" applyFill="1" applyBorder="1" applyAlignment="1" applyProtection="1">
      <alignment horizontal="center" wrapText="1"/>
      <protection locked="0"/>
    </xf>
    <xf numFmtId="3" fontId="89" fillId="4" borderId="1" xfId="5" applyNumberFormat="1" applyFont="1" applyFill="1" applyBorder="1" applyAlignment="1" applyProtection="1">
      <alignment horizontal="center" wrapText="1"/>
      <protection locked="0"/>
    </xf>
    <xf numFmtId="3" fontId="82" fillId="0" borderId="7" xfId="5" applyNumberFormat="1" applyFont="1" applyBorder="1" applyAlignment="1">
      <alignment wrapText="1"/>
    </xf>
    <xf numFmtId="0" fontId="87" fillId="0" borderId="0" xfId="5" applyFont="1" applyAlignment="1">
      <alignment wrapText="1"/>
    </xf>
    <xf numFmtId="49" fontId="89" fillId="0" borderId="1" xfId="5" applyNumberFormat="1" applyFont="1" applyFill="1" applyBorder="1" applyAlignment="1" applyProtection="1">
      <alignment horizontal="center" wrapText="1"/>
      <protection locked="0"/>
    </xf>
    <xf numFmtId="3" fontId="89" fillId="0" borderId="1" xfId="5" applyNumberFormat="1" applyFont="1" applyFill="1" applyBorder="1" applyAlignment="1" applyProtection="1">
      <alignment horizontal="center" wrapText="1"/>
      <protection locked="0"/>
    </xf>
    <xf numFmtId="3" fontId="90" fillId="0" borderId="1" xfId="5" applyNumberFormat="1" applyFont="1" applyFill="1" applyBorder="1" applyAlignment="1" applyProtection="1">
      <alignment horizontal="center" wrapText="1"/>
      <protection locked="0"/>
    </xf>
    <xf numFmtId="3" fontId="82" fillId="0" borderId="7" xfId="5" applyNumberFormat="1" applyFont="1" applyFill="1" applyBorder="1" applyAlignment="1">
      <alignment wrapText="1"/>
    </xf>
    <xf numFmtId="0" fontId="87" fillId="0" borderId="0" xfId="5" applyFont="1" applyFill="1" applyAlignment="1">
      <alignment wrapText="1"/>
    </xf>
    <xf numFmtId="49" fontId="90" fillId="0" borderId="1" xfId="5" applyNumberFormat="1" applyFont="1" applyFill="1" applyBorder="1" applyAlignment="1" applyProtection="1">
      <alignment horizontal="center" wrapText="1"/>
      <protection locked="0"/>
    </xf>
    <xf numFmtId="0" fontId="64" fillId="0" borderId="1" xfId="0" applyFont="1" applyBorder="1" applyAlignment="1">
      <alignment horizontal="left" vertical="center" wrapText="1"/>
    </xf>
    <xf numFmtId="49" fontId="82" fillId="0" borderId="1" xfId="0" applyNumberFormat="1" applyFont="1" applyBorder="1" applyAlignment="1" applyProtection="1">
      <alignment horizontal="left" wrapText="1"/>
      <protection locked="0"/>
    </xf>
    <xf numFmtId="3" fontId="91" fillId="4" borderId="1" xfId="0" applyNumberFormat="1" applyFont="1" applyFill="1" applyBorder="1" applyAlignment="1">
      <alignment horizontal="center" wrapText="1"/>
    </xf>
    <xf numFmtId="3" fontId="91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43" fillId="0" borderId="31" xfId="4" applyNumberFormat="1" applyFont="1" applyFill="1" applyBorder="1" applyAlignment="1">
      <alignment horizontal="right" wrapText="1"/>
    </xf>
    <xf numFmtId="0" fontId="74" fillId="0" borderId="0" xfId="0" applyFont="1" applyAlignment="1">
      <alignment horizontal="center"/>
    </xf>
    <xf numFmtId="0" fontId="74" fillId="0" borderId="0" xfId="0" applyFont="1" applyFill="1" applyAlignment="1">
      <alignment horizontal="center"/>
    </xf>
    <xf numFmtId="0" fontId="74" fillId="0" borderId="0" xfId="0" applyFont="1" applyFill="1"/>
    <xf numFmtId="0" fontId="74" fillId="0" borderId="0" xfId="0" applyFont="1" applyAlignment="1">
      <alignment horizontal="left"/>
    </xf>
    <xf numFmtId="0" fontId="74" fillId="0" borderId="0" xfId="0" applyFont="1" applyFill="1" applyAlignment="1">
      <alignment horizontal="left"/>
    </xf>
    <xf numFmtId="3" fontId="75" fillId="0" borderId="0" xfId="0" applyNumberFormat="1" applyFont="1" applyFill="1"/>
    <xf numFmtId="0" fontId="94" fillId="0" borderId="0" xfId="0" applyFont="1"/>
    <xf numFmtId="0" fontId="81" fillId="0" borderId="0" xfId="0" applyFont="1" applyFill="1"/>
    <xf numFmtId="49" fontId="97" fillId="0" borderId="1" xfId="0" applyNumberFormat="1" applyFont="1" applyBorder="1" applyAlignment="1">
      <alignment horizontal="center" wrapText="1"/>
    </xf>
    <xf numFmtId="3" fontId="98" fillId="0" borderId="1" xfId="5" applyNumberFormat="1" applyFont="1" applyFill="1" applyBorder="1" applyAlignment="1" applyProtection="1">
      <alignment horizontal="center" wrapText="1"/>
      <protection locked="0"/>
    </xf>
    <xf numFmtId="49" fontId="22" fillId="4" borderId="1" xfId="0" applyNumberFormat="1" applyFont="1" applyFill="1" applyBorder="1" applyAlignment="1" applyProtection="1">
      <alignment horizontal="left" wrapText="1"/>
      <protection locked="0"/>
    </xf>
    <xf numFmtId="49" fontId="22" fillId="4" borderId="1" xfId="5" applyNumberFormat="1" applyFont="1" applyFill="1" applyBorder="1" applyAlignment="1" applyProtection="1">
      <alignment horizontal="center" wrapText="1"/>
      <protection locked="0"/>
    </xf>
    <xf numFmtId="3" fontId="22" fillId="4" borderId="1" xfId="5" applyNumberFormat="1" applyFont="1" applyFill="1" applyBorder="1" applyAlignment="1" applyProtection="1">
      <alignment horizontal="center" wrapText="1"/>
      <protection locked="0"/>
    </xf>
    <xf numFmtId="3" fontId="15" fillId="2" borderId="7" xfId="5" applyNumberFormat="1" applyFont="1" applyFill="1" applyBorder="1" applyAlignment="1">
      <alignment horizontal="center" vertical="center" wrapText="1"/>
    </xf>
    <xf numFmtId="0" fontId="84" fillId="0" borderId="0" xfId="0" applyFont="1" applyAlignment="1"/>
    <xf numFmtId="49" fontId="100" fillId="0" borderId="0" xfId="0" applyNumberFormat="1" applyFont="1" applyBorder="1" applyAlignment="1" applyProtection="1">
      <alignment horizontal="center" vertical="top"/>
      <protection locked="0"/>
    </xf>
    <xf numFmtId="49" fontId="52" fillId="0" borderId="0" xfId="0" applyNumberFormat="1" applyFont="1" applyBorder="1" applyAlignment="1" applyProtection="1">
      <alignment horizontal="center"/>
      <protection locked="0"/>
    </xf>
    <xf numFmtId="4" fontId="36" fillId="0" borderId="1" xfId="4" applyNumberFormat="1" applyFont="1" applyFill="1" applyBorder="1" applyAlignment="1">
      <alignment horizontal="center" wrapText="1"/>
    </xf>
    <xf numFmtId="4" fontId="43" fillId="0" borderId="1" xfId="4" applyNumberFormat="1" applyFont="1" applyFill="1" applyBorder="1" applyAlignment="1">
      <alignment horizontal="center" wrapText="1"/>
    </xf>
    <xf numFmtId="0" fontId="104" fillId="0" borderId="0" xfId="0" applyFont="1"/>
    <xf numFmtId="4" fontId="13" fillId="0" borderId="0" xfId="0" applyNumberFormat="1" applyFont="1" applyFill="1"/>
    <xf numFmtId="4" fontId="13" fillId="0" borderId="0" xfId="0" applyNumberFormat="1" applyFont="1"/>
    <xf numFmtId="0" fontId="78" fillId="0" borderId="0" xfId="0" applyFont="1" applyFill="1"/>
    <xf numFmtId="0" fontId="13" fillId="0" borderId="0" xfId="0" applyFont="1" applyBorder="1"/>
    <xf numFmtId="0" fontId="13" fillId="0" borderId="4" xfId="0" applyFont="1" applyBorder="1"/>
    <xf numFmtId="0" fontId="13" fillId="0" borderId="1" xfId="0" applyFont="1" applyBorder="1"/>
    <xf numFmtId="49" fontId="90" fillId="0" borderId="1" xfId="5" applyNumberFormat="1" applyFont="1" applyFill="1" applyBorder="1" applyAlignment="1" applyProtection="1">
      <alignment horizontal="left" wrapText="1"/>
      <protection locked="0"/>
    </xf>
    <xf numFmtId="49" fontId="92" fillId="0" borderId="1" xfId="5" applyNumberFormat="1" applyFont="1" applyFill="1" applyBorder="1" applyAlignment="1" applyProtection="1">
      <alignment horizontal="center" wrapText="1"/>
      <protection locked="0"/>
    </xf>
    <xf numFmtId="49" fontId="105" fillId="0" borderId="1" xfId="0" applyNumberFormat="1" applyFont="1" applyFill="1" applyBorder="1" applyAlignment="1">
      <alignment horizontal="center" wrapText="1"/>
    </xf>
    <xf numFmtId="49" fontId="105" fillId="0" borderId="25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left" wrapText="1"/>
    </xf>
    <xf numFmtId="4" fontId="88" fillId="0" borderId="1" xfId="5" applyNumberFormat="1" applyFont="1" applyFill="1" applyBorder="1" applyAlignment="1" applyProtection="1">
      <alignment horizontal="center" wrapText="1"/>
      <protection locked="0"/>
    </xf>
    <xf numFmtId="49" fontId="19" fillId="3" borderId="1" xfId="0" applyNumberFormat="1" applyFont="1" applyFill="1" applyBorder="1" applyAlignment="1">
      <alignment horizontal="center" wrapText="1"/>
    </xf>
    <xf numFmtId="49" fontId="19" fillId="3" borderId="1" xfId="0" applyNumberFormat="1" applyFont="1" applyFill="1" applyBorder="1" applyAlignment="1">
      <alignment horizontal="left" wrapText="1"/>
    </xf>
    <xf numFmtId="49" fontId="97" fillId="0" borderId="25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3" fillId="0" borderId="33" xfId="0" applyFont="1" applyBorder="1"/>
    <xf numFmtId="0" fontId="13" fillId="0" borderId="0" xfId="0" applyFont="1" applyBorder="1" applyAlignment="1"/>
    <xf numFmtId="0" fontId="74" fillId="0" borderId="0" xfId="0" applyFont="1" applyBorder="1"/>
    <xf numFmtId="0" fontId="2" fillId="0" borderId="0" xfId="29" applyFont="1"/>
    <xf numFmtId="0" fontId="43" fillId="0" borderId="0" xfId="29" applyFont="1"/>
    <xf numFmtId="0" fontId="12" fillId="0" borderId="0" xfId="29" applyFont="1" applyAlignment="1">
      <alignment horizontal="center" vertical="center" wrapText="1"/>
    </xf>
    <xf numFmtId="0" fontId="106" fillId="0" borderId="0" xfId="29" applyFont="1" applyAlignment="1">
      <alignment vertical="center" wrapText="1"/>
    </xf>
    <xf numFmtId="0" fontId="25" fillId="0" borderId="0" xfId="29" applyFont="1"/>
    <xf numFmtId="49" fontId="93" fillId="0" borderId="0" xfId="30" applyNumberFormat="1" applyFont="1" applyFill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69" fillId="0" borderId="1" xfId="29" applyFont="1" applyBorder="1" applyAlignment="1">
      <alignment horizontal="right"/>
    </xf>
    <xf numFmtId="0" fontId="36" fillId="0" borderId="1" xfId="31" applyFont="1" applyBorder="1" applyAlignment="1">
      <alignment horizontal="right"/>
    </xf>
    <xf numFmtId="0" fontId="36" fillId="0" borderId="25" xfId="31" applyFont="1" applyBorder="1" applyAlignment="1">
      <alignment horizontal="center"/>
    </xf>
    <xf numFmtId="0" fontId="10" fillId="0" borderId="1" xfId="29" applyFont="1" applyBorder="1" applyAlignment="1">
      <alignment horizontal="center"/>
    </xf>
    <xf numFmtId="0" fontId="10" fillId="0" borderId="1" xfId="31" applyFont="1" applyBorder="1" applyAlignment="1">
      <alignment horizontal="center"/>
    </xf>
    <xf numFmtId="0" fontId="10" fillId="0" borderId="25" xfId="31" applyFont="1" applyBorder="1" applyAlignment="1">
      <alignment horizontal="center"/>
    </xf>
    <xf numFmtId="0" fontId="95" fillId="0" borderId="10" xfId="0" applyFont="1" applyBorder="1" applyAlignment="1">
      <alignment horizontal="center" wrapText="1"/>
    </xf>
    <xf numFmtId="0" fontId="95" fillId="0" borderId="10" xfId="0" applyFont="1" applyFill="1" applyBorder="1" applyAlignment="1">
      <alignment horizontal="center" wrapText="1"/>
    </xf>
    <xf numFmtId="0" fontId="95" fillId="3" borderId="13" xfId="29" applyFont="1" applyFill="1" applyBorder="1" applyAlignment="1">
      <alignment horizontal="center" vertical="center" wrapText="1"/>
    </xf>
    <xf numFmtId="0" fontId="109" fillId="0" borderId="0" xfId="29" applyFont="1" applyAlignment="1">
      <alignment horizontal="center"/>
    </xf>
    <xf numFmtId="0" fontId="69" fillId="0" borderId="1" xfId="29" applyFont="1" applyBorder="1" applyAlignment="1">
      <alignment horizontal="center"/>
    </xf>
    <xf numFmtId="0" fontId="36" fillId="0" borderId="1" xfId="31" applyFont="1" applyBorder="1" applyAlignment="1">
      <alignment horizontal="center"/>
    </xf>
    <xf numFmtId="0" fontId="19" fillId="6" borderId="12" xfId="31" applyFont="1" applyFill="1" applyBorder="1" applyAlignment="1">
      <alignment horizontal="center" wrapText="1"/>
    </xf>
    <xf numFmtId="0" fontId="55" fillId="6" borderId="10" xfId="31" applyFont="1" applyFill="1" applyBorder="1" applyAlignment="1">
      <alignment horizontal="left" wrapText="1"/>
    </xf>
    <xf numFmtId="0" fontId="43" fillId="0" borderId="0" xfId="29" applyFont="1" applyAlignment="1">
      <alignment horizontal="center"/>
    </xf>
    <xf numFmtId="0" fontId="19" fillId="0" borderId="12" xfId="29" applyFont="1" applyBorder="1" applyAlignment="1">
      <alignment horizontal="center"/>
    </xf>
    <xf numFmtId="0" fontId="55" fillId="0" borderId="10" xfId="0" applyFont="1" applyBorder="1" applyAlignment="1">
      <alignment horizontal="left" wrapText="1"/>
    </xf>
    <xf numFmtId="0" fontId="110" fillId="0" borderId="0" xfId="29" applyFont="1" applyBorder="1" applyAlignment="1">
      <alignment horizontal="right"/>
    </xf>
    <xf numFmtId="0" fontId="2" fillId="0" borderId="0" xfId="29" applyFont="1" applyBorder="1"/>
    <xf numFmtId="49" fontId="111" fillId="0" borderId="0" xfId="29" applyNumberFormat="1" applyFont="1" applyFill="1" applyBorder="1" applyAlignment="1" applyProtection="1">
      <alignment horizontal="center" wrapText="1"/>
      <protection locked="0"/>
    </xf>
    <xf numFmtId="0" fontId="112" fillId="0" borderId="0" xfId="29" applyFont="1"/>
    <xf numFmtId="0" fontId="48" fillId="0" borderId="43" xfId="29" applyFont="1" applyBorder="1" applyAlignment="1">
      <alignment horizontal="center"/>
    </xf>
    <xf numFmtId="0" fontId="86" fillId="0" borderId="0" xfId="29" applyFont="1"/>
    <xf numFmtId="0" fontId="86" fillId="3" borderId="0" xfId="29" applyFont="1" applyFill="1"/>
    <xf numFmtId="0" fontId="114" fillId="0" borderId="0" xfId="29" applyFont="1"/>
    <xf numFmtId="0" fontId="114" fillId="3" borderId="0" xfId="29" applyFont="1" applyFill="1"/>
    <xf numFmtId="49" fontId="101" fillId="0" borderId="10" xfId="0" applyNumberFormat="1" applyFont="1" applyBorder="1" applyAlignment="1" applyProtection="1">
      <alignment horizontal="left" wrapText="1"/>
      <protection locked="0"/>
    </xf>
    <xf numFmtId="3" fontId="29" fillId="0" borderId="10" xfId="0" applyNumberFormat="1" applyFont="1" applyBorder="1" applyAlignment="1">
      <alignment horizontal="right" vertical="center" wrapText="1"/>
    </xf>
    <xf numFmtId="3" fontId="84" fillId="0" borderId="13" xfId="0" applyNumberFormat="1" applyFont="1" applyBorder="1" applyAlignment="1">
      <alignment horizontal="center" vertical="center" wrapText="1"/>
    </xf>
    <xf numFmtId="0" fontId="55" fillId="0" borderId="12" xfId="0" applyFont="1" applyBorder="1" applyAlignment="1">
      <alignment horizontal="left"/>
    </xf>
    <xf numFmtId="3" fontId="84" fillId="0" borderId="13" xfId="0" applyNumberFormat="1" applyFont="1" applyBorder="1" applyAlignment="1">
      <alignment wrapText="1"/>
    </xf>
    <xf numFmtId="0" fontId="67" fillId="0" borderId="10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/>
    </xf>
    <xf numFmtId="0" fontId="85" fillId="0" borderId="10" xfId="0" applyFont="1" applyBorder="1" applyAlignment="1">
      <alignment horizontal="left" wrapText="1"/>
    </xf>
    <xf numFmtId="0" fontId="84" fillId="0" borderId="13" xfId="0" applyFont="1" applyBorder="1" applyAlignment="1">
      <alignment horizontal="center" wrapText="1"/>
    </xf>
    <xf numFmtId="0" fontId="84" fillId="0" borderId="27" xfId="0" applyFont="1" applyBorder="1" applyAlignment="1">
      <alignment horizontal="center" wrapText="1"/>
    </xf>
    <xf numFmtId="0" fontId="84" fillId="0" borderId="28" xfId="0" applyFont="1" applyBorder="1" applyAlignment="1">
      <alignment horizontal="center" wrapText="1"/>
    </xf>
    <xf numFmtId="0" fontId="55" fillId="0" borderId="30" xfId="0" applyFont="1" applyBorder="1" applyAlignment="1">
      <alignment horizontal="left"/>
    </xf>
    <xf numFmtId="0" fontId="67" fillId="0" borderId="27" xfId="0" applyFont="1" applyBorder="1" applyAlignment="1">
      <alignment horizontal="left" wrapText="1"/>
    </xf>
    <xf numFmtId="3" fontId="84" fillId="0" borderId="27" xfId="0" applyNumberFormat="1" applyFont="1" applyBorder="1" applyAlignment="1">
      <alignment horizontal="right" wrapText="1"/>
    </xf>
    <xf numFmtId="0" fontId="55" fillId="0" borderId="40" xfId="0" applyFont="1" applyBorder="1" applyAlignment="1">
      <alignment horizontal="left"/>
    </xf>
    <xf numFmtId="3" fontId="84" fillId="0" borderId="41" xfId="0" applyNumberFormat="1" applyFont="1" applyBorder="1" applyAlignment="1">
      <alignment horizontal="right" wrapText="1"/>
    </xf>
    <xf numFmtId="0" fontId="84" fillId="0" borderId="42" xfId="0" applyFont="1" applyBorder="1" applyAlignment="1">
      <alignment horizontal="center" wrapText="1"/>
    </xf>
    <xf numFmtId="0" fontId="57" fillId="0" borderId="44" xfId="0" applyFont="1" applyBorder="1" applyAlignment="1">
      <alignment horizontal="left"/>
    </xf>
    <xf numFmtId="3" fontId="29" fillId="0" borderId="45" xfId="0" applyNumberFormat="1" applyFont="1" applyBorder="1" applyAlignment="1">
      <alignment horizontal="right" wrapText="1"/>
    </xf>
    <xf numFmtId="3" fontId="29" fillId="0" borderId="46" xfId="0" applyNumberFormat="1" applyFont="1" applyBorder="1" applyAlignment="1">
      <alignment horizontal="right" wrapText="1"/>
    </xf>
    <xf numFmtId="3" fontId="115" fillId="0" borderId="9" xfId="0" applyNumberFormat="1" applyFont="1" applyBorder="1" applyAlignment="1">
      <alignment horizontal="right" wrapText="1"/>
    </xf>
    <xf numFmtId="3" fontId="115" fillId="0" borderId="10" xfId="0" applyNumberFormat="1" applyFont="1" applyBorder="1" applyAlignment="1">
      <alignment horizontal="right" wrapText="1"/>
    </xf>
    <xf numFmtId="3" fontId="115" fillId="0" borderId="13" xfId="0" applyNumberFormat="1" applyFont="1" applyBorder="1" applyAlignment="1">
      <alignment horizontal="right" wrapText="1"/>
    </xf>
    <xf numFmtId="0" fontId="116" fillId="0" borderId="14" xfId="0" applyNumberFormat="1" applyFont="1" applyBorder="1" applyAlignment="1">
      <alignment horizontal="left" wrapText="1"/>
    </xf>
    <xf numFmtId="0" fontId="62" fillId="0" borderId="0" xfId="0" applyFont="1" applyBorder="1" applyAlignment="1">
      <alignment horizontal="center"/>
    </xf>
    <xf numFmtId="0" fontId="117" fillId="0" borderId="10" xfId="0" applyFont="1" applyBorder="1" applyAlignment="1">
      <alignment horizontal="center" wrapText="1"/>
    </xf>
    <xf numFmtId="0" fontId="117" fillId="3" borderId="10" xfId="29" applyFont="1" applyFill="1" applyBorder="1" applyAlignment="1">
      <alignment horizontal="center" vertical="center" wrapText="1"/>
    </xf>
    <xf numFmtId="3" fontId="118" fillId="0" borderId="1" xfId="5" applyNumberFormat="1" applyFont="1" applyBorder="1" applyAlignment="1">
      <alignment horizontal="center" wrapText="1"/>
    </xf>
    <xf numFmtId="0" fontId="117" fillId="0" borderId="1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wrapText="1"/>
    </xf>
    <xf numFmtId="0" fontId="55" fillId="0" borderId="27" xfId="0" applyFont="1" applyBorder="1" applyAlignment="1">
      <alignment horizontal="left" wrapText="1"/>
    </xf>
    <xf numFmtId="0" fontId="55" fillId="0" borderId="10" xfId="0" applyFont="1" applyFill="1" applyBorder="1" applyAlignment="1">
      <alignment horizontal="center" wrapText="1"/>
    </xf>
    <xf numFmtId="3" fontId="55" fillId="3" borderId="13" xfId="29" applyNumberFormat="1" applyFont="1" applyFill="1" applyBorder="1" applyAlignment="1">
      <alignment horizontal="center" wrapText="1"/>
    </xf>
    <xf numFmtId="3" fontId="55" fillId="0" borderId="27" xfId="0" applyNumberFormat="1" applyFont="1" applyFill="1" applyBorder="1" applyAlignment="1">
      <alignment horizontal="center" wrapText="1"/>
    </xf>
    <xf numFmtId="3" fontId="55" fillId="3" borderId="28" xfId="29" applyNumberFormat="1" applyFont="1" applyFill="1" applyBorder="1" applyAlignment="1">
      <alignment horizontal="center" wrapText="1"/>
    </xf>
    <xf numFmtId="0" fontId="55" fillId="0" borderId="47" xfId="29" applyFont="1" applyBorder="1" applyAlignment="1">
      <alignment horizontal="center" vertical="center"/>
    </xf>
    <xf numFmtId="3" fontId="55" fillId="0" borderId="41" xfId="29" applyNumberFormat="1" applyFont="1" applyBorder="1" applyAlignment="1">
      <alignment horizontal="center"/>
    </xf>
    <xf numFmtId="0" fontId="95" fillId="0" borderId="1" xfId="0" applyFont="1" applyBorder="1" applyAlignment="1">
      <alignment horizontal="left" wrapText="1"/>
    </xf>
    <xf numFmtId="49" fontId="97" fillId="0" borderId="25" xfId="0" applyNumberFormat="1" applyFont="1" applyBorder="1" applyAlignment="1">
      <alignment horizontal="center" vertical="center" wrapText="1"/>
    </xf>
    <xf numFmtId="0" fontId="67" fillId="0" borderId="41" xfId="0" applyFont="1" applyBorder="1" applyAlignment="1">
      <alignment wrapText="1"/>
    </xf>
    <xf numFmtId="0" fontId="101" fillId="0" borderId="45" xfId="0" applyFont="1" applyBorder="1" applyAlignment="1">
      <alignment horizontal="left" wrapText="1"/>
    </xf>
    <xf numFmtId="0" fontId="43" fillId="0" borderId="12" xfId="29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wrapText="1"/>
    </xf>
    <xf numFmtId="0" fontId="55" fillId="0" borderId="48" xfId="29" applyFont="1" applyBorder="1" applyAlignment="1">
      <alignment horizontal="center"/>
    </xf>
    <xf numFmtId="0" fontId="55" fillId="3" borderId="48" xfId="29" applyFont="1" applyFill="1" applyBorder="1" applyAlignment="1">
      <alignment horizontal="center"/>
    </xf>
    <xf numFmtId="49" fontId="63" fillId="0" borderId="48" xfId="29" applyNumberFormat="1" applyFont="1" applyFill="1" applyBorder="1" applyAlignment="1" applyProtection="1">
      <alignment horizontal="center" wrapText="1"/>
      <protection locked="0"/>
    </xf>
    <xf numFmtId="0" fontId="55" fillId="0" borderId="41" xfId="29" applyFont="1" applyBorder="1" applyAlignment="1">
      <alignment horizontal="left" vertical="center"/>
    </xf>
    <xf numFmtId="0" fontId="106" fillId="0" borderId="0" xfId="29" applyFont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55" fillId="0" borderId="27" xfId="29" applyFont="1" applyBorder="1" applyAlignment="1">
      <alignment horizontal="center" wrapText="1"/>
    </xf>
    <xf numFmtId="0" fontId="122" fillId="3" borderId="10" xfId="29" applyFont="1" applyFill="1" applyBorder="1" applyAlignment="1">
      <alignment horizontal="center" vertical="center" wrapText="1"/>
    </xf>
    <xf numFmtId="0" fontId="117" fillId="0" borderId="10" xfId="29" applyFont="1" applyFill="1" applyBorder="1" applyAlignment="1">
      <alignment horizontal="center" vertical="center" wrapText="1"/>
    </xf>
    <xf numFmtId="0" fontId="43" fillId="0" borderId="10" xfId="29" applyFont="1" applyBorder="1" applyAlignment="1">
      <alignment horizontal="center" vertical="center" wrapText="1"/>
    </xf>
    <xf numFmtId="3" fontId="55" fillId="3" borderId="10" xfId="29" applyNumberFormat="1" applyFont="1" applyFill="1" applyBorder="1" applyAlignment="1">
      <alignment horizontal="center" wrapText="1"/>
    </xf>
    <xf numFmtId="0" fontId="122" fillId="3" borderId="23" xfId="29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wrapText="1"/>
    </xf>
    <xf numFmtId="0" fontId="125" fillId="0" borderId="0" xfId="0" applyFont="1"/>
    <xf numFmtId="0" fontId="16" fillId="0" borderId="0" xfId="0" applyFont="1" applyAlignment="1">
      <alignment horizontal="center"/>
    </xf>
    <xf numFmtId="0" fontId="1" fillId="0" borderId="0" xfId="0" applyFont="1"/>
    <xf numFmtId="0" fontId="126" fillId="0" borderId="0" xfId="0" applyFont="1" applyAlignment="1">
      <alignment horizontal="left"/>
    </xf>
    <xf numFmtId="0" fontId="127" fillId="0" borderId="0" xfId="0" applyFont="1" applyAlignment="1">
      <alignment horizontal="left"/>
    </xf>
    <xf numFmtId="0" fontId="126" fillId="0" borderId="0" xfId="0" applyFont="1" applyAlignment="1">
      <alignment horizontal="center"/>
    </xf>
    <xf numFmtId="0" fontId="126" fillId="0" borderId="0" xfId="0" applyFont="1"/>
    <xf numFmtId="0" fontId="127" fillId="0" borderId="0" xfId="0" applyFont="1"/>
    <xf numFmtId="0" fontId="128" fillId="0" borderId="0" xfId="0" applyFont="1"/>
    <xf numFmtId="0" fontId="129" fillId="0" borderId="0" xfId="0" applyFont="1" applyAlignment="1">
      <alignment horizontal="center"/>
    </xf>
    <xf numFmtId="0" fontId="131" fillId="0" borderId="0" xfId="0" applyFont="1"/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/>
    </xf>
    <xf numFmtId="0" fontId="132" fillId="0" borderId="0" xfId="0" applyFont="1"/>
    <xf numFmtId="49" fontId="130" fillId="4" borderId="1" xfId="0" applyNumberFormat="1" applyFont="1" applyFill="1" applyBorder="1" applyAlignment="1">
      <alignment horizontal="center" wrapText="1"/>
    </xf>
    <xf numFmtId="49" fontId="130" fillId="4" borderId="1" xfId="1" applyNumberFormat="1" applyFont="1" applyFill="1" applyBorder="1" applyAlignment="1" applyProtection="1">
      <alignment horizontal="left" wrapText="1"/>
      <protection locked="0"/>
    </xf>
    <xf numFmtId="0" fontId="133" fillId="4" borderId="1" xfId="0" applyFont="1" applyFill="1" applyBorder="1" applyAlignment="1"/>
    <xf numFmtId="0" fontId="134" fillId="4" borderId="1" xfId="0" applyFont="1" applyFill="1" applyBorder="1" applyAlignment="1"/>
    <xf numFmtId="3" fontId="130" fillId="4" borderId="1" xfId="0" applyNumberFormat="1" applyFont="1" applyFill="1" applyBorder="1" applyAlignment="1">
      <alignment horizontal="center"/>
    </xf>
    <xf numFmtId="3" fontId="48" fillId="0" borderId="0" xfId="0" applyNumberFormat="1" applyFont="1"/>
    <xf numFmtId="0" fontId="64" fillId="0" borderId="1" xfId="0" applyFont="1" applyFill="1" applyBorder="1" applyAlignment="1">
      <alignment wrapText="1"/>
    </xf>
    <xf numFmtId="0" fontId="64" fillId="0" borderId="1" xfId="0" applyFont="1" applyBorder="1" applyAlignment="1">
      <alignment wrapText="1"/>
    </xf>
    <xf numFmtId="3" fontId="64" fillId="0" borderId="1" xfId="0" applyNumberFormat="1" applyFont="1" applyBorder="1" applyAlignment="1">
      <alignment horizontal="center" wrapText="1"/>
    </xf>
    <xf numFmtId="3" fontId="64" fillId="0" borderId="1" xfId="0" applyNumberFormat="1" applyFont="1" applyFill="1" applyBorder="1" applyAlignment="1">
      <alignment horizontal="center"/>
    </xf>
    <xf numFmtId="3" fontId="135" fillId="0" borderId="0" xfId="0" applyNumberFormat="1" applyFont="1" applyFill="1"/>
    <xf numFmtId="0" fontId="125" fillId="0" borderId="0" xfId="0" applyFont="1" applyFill="1"/>
    <xf numFmtId="49" fontId="97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wrapText="1"/>
    </xf>
    <xf numFmtId="3" fontId="19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/>
    </xf>
    <xf numFmtId="49" fontId="64" fillId="0" borderId="1" xfId="0" applyNumberFormat="1" applyFont="1" applyFill="1" applyBorder="1" applyAlignment="1">
      <alignment horizontal="center" wrapText="1"/>
    </xf>
    <xf numFmtId="49" fontId="64" fillId="0" borderId="0" xfId="0" applyNumberFormat="1" applyFont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3" fontId="134" fillId="0" borderId="1" xfId="0" applyNumberFormat="1" applyFont="1" applyBorder="1" applyAlignment="1">
      <alignment horizontal="center"/>
    </xf>
    <xf numFmtId="0" fontId="135" fillId="0" borderId="1" xfId="0" applyFont="1" applyBorder="1"/>
    <xf numFmtId="0" fontId="136" fillId="0" borderId="0" xfId="0" applyFont="1"/>
    <xf numFmtId="3" fontId="64" fillId="0" borderId="1" xfId="0" applyNumberFormat="1" applyFont="1" applyBorder="1" applyAlignment="1">
      <alignment horizontal="center"/>
    </xf>
    <xf numFmtId="49" fontId="64" fillId="0" borderId="1" xfId="0" applyNumberFormat="1" applyFont="1" applyFill="1" applyBorder="1" applyAlignment="1">
      <alignment horizontal="left" wrapText="1"/>
    </xf>
    <xf numFmtId="0" fontId="135" fillId="0" borderId="0" xfId="0" applyFont="1"/>
    <xf numFmtId="0" fontId="64" fillId="0" borderId="0" xfId="0" applyFont="1" applyAlignment="1">
      <alignment horizontal="left" wrapText="1"/>
    </xf>
    <xf numFmtId="49" fontId="79" fillId="0" borderId="1" xfId="0" applyNumberFormat="1" applyFont="1" applyFill="1" applyBorder="1" applyAlignment="1" applyProtection="1">
      <alignment horizontal="left" wrapText="1"/>
      <protection locked="0"/>
    </xf>
    <xf numFmtId="0" fontId="137" fillId="0" borderId="1" xfId="0" applyFont="1" applyBorder="1"/>
    <xf numFmtId="0" fontId="137" fillId="0" borderId="0" xfId="0" applyFont="1"/>
    <xf numFmtId="49" fontId="64" fillId="0" borderId="1" xfId="0" applyNumberFormat="1" applyFont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Border="1" applyAlignment="1">
      <alignment horizontal="center"/>
    </xf>
    <xf numFmtId="49" fontId="64" fillId="0" borderId="1" xfId="0" applyNumberFormat="1" applyFont="1" applyFill="1" applyBorder="1" applyAlignment="1" applyProtection="1">
      <alignment horizontal="left" wrapText="1"/>
      <protection locked="0"/>
    </xf>
    <xf numFmtId="0" fontId="125" fillId="0" borderId="1" xfId="0" applyFont="1" applyBorder="1"/>
    <xf numFmtId="0" fontId="64" fillId="0" borderId="1" xfId="0" applyFont="1" applyBorder="1" applyAlignment="1">
      <alignment horizontal="left" wrapText="1"/>
    </xf>
    <xf numFmtId="49" fontId="64" fillId="0" borderId="25" xfId="0" applyNumberFormat="1" applyFont="1" applyFill="1" applyBorder="1" applyAlignment="1">
      <alignment horizontal="center" wrapText="1"/>
    </xf>
    <xf numFmtId="49" fontId="79" fillId="0" borderId="25" xfId="0" applyNumberFormat="1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left" wrapText="1"/>
    </xf>
    <xf numFmtId="2" fontId="64" fillId="0" borderId="1" xfId="0" applyNumberFormat="1" applyFont="1" applyBorder="1" applyAlignment="1">
      <alignment horizontal="justify" wrapText="1"/>
    </xf>
    <xf numFmtId="0" fontId="64" fillId="0" borderId="5" xfId="0" applyFont="1" applyBorder="1" applyAlignment="1">
      <alignment horizontal="left" wrapText="1"/>
    </xf>
    <xf numFmtId="0" fontId="19" fillId="0" borderId="1" xfId="0" applyFont="1" applyFill="1" applyBorder="1" applyAlignment="1">
      <alignment wrapText="1"/>
    </xf>
    <xf numFmtId="49" fontId="64" fillId="0" borderId="5" xfId="0" applyNumberFormat="1" applyFont="1" applyBorder="1" applyAlignment="1">
      <alignment horizontal="left" wrapText="1"/>
    </xf>
    <xf numFmtId="0" fontId="138" fillId="0" borderId="0" xfId="0" applyFont="1"/>
    <xf numFmtId="0" fontId="64" fillId="0" borderId="5" xfId="0" applyFont="1" applyBorder="1" applyAlignment="1">
      <alignment horizontal="center"/>
    </xf>
    <xf numFmtId="49" fontId="64" fillId="3" borderId="1" xfId="0" applyNumberFormat="1" applyFont="1" applyFill="1" applyBorder="1" applyAlignment="1">
      <alignment horizontal="center" wrapText="1"/>
    </xf>
    <xf numFmtId="49" fontId="64" fillId="3" borderId="1" xfId="0" applyNumberFormat="1" applyFont="1" applyFill="1" applyBorder="1" applyAlignment="1">
      <alignment horizontal="left" wrapText="1"/>
    </xf>
    <xf numFmtId="0" fontId="64" fillId="0" borderId="0" xfId="0" applyFont="1"/>
    <xf numFmtId="49" fontId="82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49" fontId="134" fillId="4" borderId="1" xfId="0" applyNumberFormat="1" applyFont="1" applyFill="1" applyBorder="1" applyAlignment="1">
      <alignment horizontal="center"/>
    </xf>
    <xf numFmtId="0" fontId="134" fillId="4" borderId="1" xfId="0" applyFont="1" applyFill="1" applyBorder="1" applyAlignment="1">
      <alignment horizontal="justify" wrapText="1"/>
    </xf>
    <xf numFmtId="3" fontId="134" fillId="4" borderId="1" xfId="0" applyNumberFormat="1" applyFont="1" applyFill="1" applyBorder="1" applyAlignment="1">
      <alignment horizontal="center"/>
    </xf>
    <xf numFmtId="3" fontId="139" fillId="0" borderId="0" xfId="0" applyNumberFormat="1" applyFont="1"/>
    <xf numFmtId="49" fontId="64" fillId="0" borderId="25" xfId="0" applyNumberFormat="1" applyFont="1" applyBorder="1" applyAlignment="1">
      <alignment horizontal="center" wrapText="1"/>
    </xf>
    <xf numFmtId="3" fontId="134" fillId="0" borderId="1" xfId="0" applyNumberFormat="1" applyFont="1" applyFill="1" applyBorder="1" applyAlignment="1">
      <alignment horizontal="center"/>
    </xf>
    <xf numFmtId="49" fontId="64" fillId="0" borderId="5" xfId="0" applyNumberFormat="1" applyFont="1" applyBorder="1" applyAlignment="1" applyProtection="1">
      <alignment horizontal="left" wrapText="1"/>
      <protection locked="0"/>
    </xf>
    <xf numFmtId="0" fontId="64" fillId="0" borderId="1" xfId="0" applyFont="1" applyFill="1" applyBorder="1" applyAlignment="1">
      <alignment horizontal="center" wrapText="1"/>
    </xf>
    <xf numFmtId="0" fontId="61" fillId="0" borderId="5" xfId="0" applyFont="1" applyBorder="1"/>
    <xf numFmtId="49" fontId="65" fillId="0" borderId="1" xfId="0" applyNumberFormat="1" applyFont="1" applyBorder="1" applyAlignment="1">
      <alignment horizontal="center" wrapText="1"/>
    </xf>
    <xf numFmtId="49" fontId="65" fillId="0" borderId="25" xfId="0" applyNumberFormat="1" applyFont="1" applyBorder="1" applyAlignment="1">
      <alignment horizontal="center" wrapText="1"/>
    </xf>
    <xf numFmtId="0" fontId="65" fillId="0" borderId="1" xfId="0" applyFont="1" applyFill="1" applyBorder="1" applyAlignment="1">
      <alignment wrapText="1"/>
    </xf>
    <xf numFmtId="0" fontId="65" fillId="0" borderId="1" xfId="0" applyFont="1" applyFill="1" applyBorder="1" applyAlignment="1">
      <alignment horizontal="center" wrapText="1"/>
    </xf>
    <xf numFmtId="0" fontId="64" fillId="0" borderId="1" xfId="0" applyFont="1" applyBorder="1" applyAlignment="1"/>
    <xf numFmtId="0" fontId="64" fillId="0" borderId="1" xfId="0" applyFont="1" applyBorder="1" applyAlignment="1">
      <alignment horizontal="center" wrapText="1"/>
    </xf>
    <xf numFmtId="0" fontId="130" fillId="4" borderId="1" xfId="0" applyFont="1" applyFill="1" applyBorder="1" applyAlignment="1">
      <alignment wrapText="1"/>
    </xf>
    <xf numFmtId="3" fontId="140" fillId="0" borderId="0" xfId="0" applyNumberFormat="1" applyFont="1"/>
    <xf numFmtId="49" fontId="82" fillId="0" borderId="1" xfId="0" applyNumberFormat="1" applyFont="1" applyBorder="1" applyAlignment="1">
      <alignment horizontal="center"/>
    </xf>
    <xf numFmtId="49" fontId="82" fillId="0" borderId="1" xfId="0" applyNumberFormat="1" applyFont="1" applyBorder="1" applyAlignment="1">
      <alignment horizontal="left" wrapText="1"/>
    </xf>
    <xf numFmtId="0" fontId="135" fillId="0" borderId="1" xfId="0" applyFont="1" applyBorder="1" applyAlignment="1">
      <alignment horizontal="center"/>
    </xf>
    <xf numFmtId="0" fontId="135" fillId="0" borderId="0" xfId="0" applyFont="1" applyAlignment="1">
      <alignment horizontal="center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/>
    <xf numFmtId="0" fontId="141" fillId="0" borderId="0" xfId="0" applyFont="1"/>
    <xf numFmtId="0" fontId="82" fillId="0" borderId="0" xfId="0" applyFont="1"/>
    <xf numFmtId="0" fontId="141" fillId="0" borderId="0" xfId="0" applyFont="1" applyAlignment="1">
      <alignment horizontal="center"/>
    </xf>
    <xf numFmtId="0" fontId="15" fillId="0" borderId="0" xfId="0" applyFont="1"/>
    <xf numFmtId="0" fontId="142" fillId="0" borderId="0" xfId="0" applyFont="1"/>
    <xf numFmtId="0" fontId="142" fillId="0" borderId="0" xfId="0" applyFont="1" applyAlignment="1">
      <alignment horizontal="center"/>
    </xf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0" fontId="19" fillId="0" borderId="0" xfId="0" applyFont="1"/>
    <xf numFmtId="49" fontId="22" fillId="4" borderId="1" xfId="1" applyNumberFormat="1" applyFont="1" applyFill="1" applyBorder="1" applyAlignment="1" applyProtection="1">
      <alignment horizontal="left" wrapText="1"/>
      <protection locked="0"/>
    </xf>
    <xf numFmtId="3" fontId="99" fillId="4" borderId="1" xfId="0" applyNumberFormat="1" applyFont="1" applyFill="1" applyBorder="1" applyAlignment="1">
      <alignment horizontal="center" wrapText="1"/>
    </xf>
    <xf numFmtId="3" fontId="22" fillId="4" borderId="1" xfId="0" applyNumberFormat="1" applyFont="1" applyFill="1" applyBorder="1" applyAlignment="1">
      <alignment horizontal="center" wrapText="1"/>
    </xf>
    <xf numFmtId="49" fontId="79" fillId="0" borderId="1" xfId="0" applyNumberFormat="1" applyFont="1" applyFill="1" applyBorder="1" applyAlignment="1">
      <alignment horizontal="center" vertical="center" wrapText="1"/>
    </xf>
    <xf numFmtId="3" fontId="64" fillId="0" borderId="3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4" fontId="82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143" fillId="0" borderId="1" xfId="0" applyNumberFormat="1" applyFont="1" applyFill="1" applyBorder="1" applyAlignment="1">
      <alignment horizontal="center" wrapText="1"/>
    </xf>
    <xf numFmtId="3" fontId="143" fillId="0" borderId="1" xfId="0" applyNumberFormat="1" applyFont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49" fontId="144" fillId="0" borderId="1" xfId="0" applyNumberFormat="1" applyFont="1" applyFill="1" applyBorder="1" applyAlignment="1">
      <alignment horizontal="center" wrapText="1"/>
    </xf>
    <xf numFmtId="3" fontId="118" fillId="0" borderId="1" xfId="0" applyNumberFormat="1" applyFont="1" applyFill="1" applyBorder="1" applyAlignment="1">
      <alignment horizontal="center" wrapText="1"/>
    </xf>
    <xf numFmtId="3" fontId="144" fillId="0" borderId="1" xfId="0" applyNumberFormat="1" applyFont="1" applyFill="1" applyBorder="1" applyAlignment="1">
      <alignment horizontal="center" wrapText="1"/>
    </xf>
    <xf numFmtId="3" fontId="118" fillId="0" borderId="1" xfId="0" applyNumberFormat="1" applyFont="1" applyBorder="1" applyAlignment="1">
      <alignment horizontal="center" wrapText="1"/>
    </xf>
    <xf numFmtId="3" fontId="105" fillId="0" borderId="1" xfId="0" applyNumberFormat="1" applyFont="1" applyFill="1" applyBorder="1" applyAlignment="1">
      <alignment horizontal="center" wrapText="1"/>
    </xf>
    <xf numFmtId="49" fontId="90" fillId="0" borderId="1" xfId="0" applyNumberFormat="1" applyFont="1" applyFill="1" applyBorder="1" applyAlignment="1">
      <alignment horizontal="center" wrapText="1"/>
    </xf>
    <xf numFmtId="49" fontId="64" fillId="0" borderId="4" xfId="0" applyNumberFormat="1" applyFont="1" applyFill="1" applyBorder="1" applyAlignment="1">
      <alignment horizontal="left" wrapText="1"/>
    </xf>
    <xf numFmtId="3" fontId="64" fillId="0" borderId="1" xfId="0" applyNumberFormat="1" applyFont="1" applyFill="1" applyBorder="1" applyAlignment="1" applyProtection="1">
      <alignment horizontal="center" wrapText="1"/>
      <protection locked="0"/>
    </xf>
    <xf numFmtId="49" fontId="82" fillId="0" borderId="25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 applyProtection="1">
      <alignment horizontal="center" wrapText="1"/>
      <protection locked="0"/>
    </xf>
    <xf numFmtId="49" fontId="82" fillId="3" borderId="1" xfId="0" applyNumberFormat="1" applyFont="1" applyFill="1" applyBorder="1" applyAlignment="1">
      <alignment horizontal="center" wrapText="1"/>
    </xf>
    <xf numFmtId="49" fontId="82" fillId="3" borderId="1" xfId="0" applyNumberFormat="1" applyFont="1" applyFill="1" applyBorder="1" applyAlignment="1">
      <alignment horizontal="left" wrapText="1"/>
    </xf>
    <xf numFmtId="3" fontId="64" fillId="0" borderId="1" xfId="0" applyNumberFormat="1" applyFont="1" applyFill="1" applyBorder="1" applyAlignment="1" applyProtection="1">
      <alignment horizontal="center"/>
      <protection locked="0"/>
    </xf>
    <xf numFmtId="3" fontId="19" fillId="0" borderId="1" xfId="0" applyNumberFormat="1" applyFont="1" applyFill="1" applyBorder="1" applyAlignment="1" applyProtection="1">
      <alignment horizontal="center"/>
      <protection locked="0"/>
    </xf>
    <xf numFmtId="3" fontId="82" fillId="0" borderId="1" xfId="0" applyNumberFormat="1" applyFont="1" applyFill="1" applyBorder="1" applyAlignment="1" applyProtection="1">
      <alignment horizontal="center"/>
      <protection locked="0"/>
    </xf>
    <xf numFmtId="49" fontId="79" fillId="0" borderId="1" xfId="0" applyNumberFormat="1" applyFont="1" applyBorder="1" applyAlignment="1">
      <alignment horizontal="center" vertical="center" wrapText="1"/>
    </xf>
    <xf numFmtId="49" fontId="91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Border="1" applyAlignment="1" applyProtection="1">
      <alignment horizontal="left" wrapText="1"/>
      <protection locked="0"/>
    </xf>
    <xf numFmtId="3" fontId="65" fillId="0" borderId="1" xfId="0" applyNumberFormat="1" applyFont="1" applyFill="1" applyBorder="1" applyAlignment="1" applyProtection="1">
      <alignment horizontal="center"/>
      <protection locked="0"/>
    </xf>
    <xf numFmtId="3" fontId="91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/>
    </xf>
    <xf numFmtId="49" fontId="82" fillId="0" borderId="1" xfId="0" applyNumberFormat="1" applyFont="1" applyFill="1" applyBorder="1" applyAlignment="1">
      <alignment horizontal="center" vertical="center" wrapText="1"/>
    </xf>
    <xf numFmtId="49" fontId="82" fillId="0" borderId="1" xfId="3" applyNumberFormat="1" applyFont="1" applyFill="1" applyBorder="1" applyAlignment="1">
      <alignment horizontal="left" wrapText="1"/>
    </xf>
    <xf numFmtId="3" fontId="127" fillId="0" borderId="1" xfId="0" applyNumberFormat="1" applyFont="1" applyFill="1" applyBorder="1" applyAlignment="1">
      <alignment horizont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3" fontId="130" fillId="4" borderId="1" xfId="0" applyNumberFormat="1" applyFont="1" applyFill="1" applyBorder="1" applyAlignment="1">
      <alignment horizontal="center" wrapText="1"/>
    </xf>
    <xf numFmtId="3" fontId="64" fillId="0" borderId="3" xfId="0" applyNumberFormat="1" applyFont="1" applyBorder="1" applyAlignment="1">
      <alignment horizontal="center" wrapText="1"/>
    </xf>
    <xf numFmtId="49" fontId="144" fillId="0" borderId="1" xfId="0" applyNumberFormat="1" applyFont="1" applyBorder="1" applyAlignment="1">
      <alignment horizontal="center" wrapText="1"/>
    </xf>
    <xf numFmtId="49" fontId="144" fillId="0" borderId="25" xfId="0" applyNumberFormat="1" applyFont="1" applyBorder="1" applyAlignment="1">
      <alignment horizontal="center" wrapText="1"/>
    </xf>
    <xf numFmtId="3" fontId="118" fillId="0" borderId="3" xfId="0" applyNumberFormat="1" applyFont="1" applyBorder="1" applyAlignment="1">
      <alignment horizontal="center" wrapText="1"/>
    </xf>
    <xf numFmtId="3" fontId="19" fillId="0" borderId="3" xfId="0" applyNumberFormat="1" applyFont="1" applyBorder="1" applyAlignment="1">
      <alignment horizontal="center" wrapText="1"/>
    </xf>
    <xf numFmtId="49" fontId="144" fillId="0" borderId="25" xfId="0" applyNumberFormat="1" applyFont="1" applyFill="1" applyBorder="1" applyAlignment="1">
      <alignment horizontal="center" wrapText="1"/>
    </xf>
    <xf numFmtId="3" fontId="118" fillId="0" borderId="3" xfId="0" applyNumberFormat="1" applyFont="1" applyFill="1" applyBorder="1" applyAlignment="1">
      <alignment horizontal="center" wrapText="1"/>
    </xf>
    <xf numFmtId="49" fontId="91" fillId="0" borderId="5" xfId="0" applyNumberFormat="1" applyFont="1" applyFill="1" applyBorder="1" applyAlignment="1">
      <alignment horizontal="left" wrapText="1"/>
    </xf>
    <xf numFmtId="49" fontId="105" fillId="0" borderId="1" xfId="0" applyNumberFormat="1" applyFont="1" applyBorder="1" applyAlignment="1">
      <alignment horizontal="center" wrapText="1"/>
    </xf>
    <xf numFmtId="49" fontId="105" fillId="0" borderId="25" xfId="0" applyNumberFormat="1" applyFont="1" applyBorder="1" applyAlignment="1">
      <alignment horizontal="center" wrapText="1"/>
    </xf>
    <xf numFmtId="3" fontId="65" fillId="0" borderId="3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49" fontId="82" fillId="0" borderId="5" xfId="0" applyNumberFormat="1" applyFont="1" applyBorder="1" applyAlignment="1" applyProtection="1">
      <alignment horizontal="left" wrapText="1"/>
      <protection locked="0"/>
    </xf>
    <xf numFmtId="49" fontId="88" fillId="0" borderId="1" xfId="0" applyNumberFormat="1" applyFont="1" applyBorder="1" applyAlignment="1">
      <alignment horizontal="left" wrapText="1"/>
    </xf>
    <xf numFmtId="4" fontId="65" fillId="0" borderId="1" xfId="0" applyNumberFormat="1" applyFont="1" applyBorder="1" applyAlignment="1">
      <alignment horizontal="center" wrapText="1"/>
    </xf>
    <xf numFmtId="3" fontId="126" fillId="4" borderId="1" xfId="0" applyNumberFormat="1" applyFont="1" applyFill="1" applyBorder="1" applyAlignment="1">
      <alignment horizontal="center" wrapText="1"/>
    </xf>
    <xf numFmtId="3" fontId="64" fillId="0" borderId="4" xfId="0" applyNumberFormat="1" applyFont="1" applyBorder="1" applyAlignment="1">
      <alignment horizontal="center" wrapText="1"/>
    </xf>
    <xf numFmtId="3" fontId="79" fillId="0" borderId="4" xfId="0" applyNumberFormat="1" applyFont="1" applyFill="1" applyBorder="1" applyAlignment="1">
      <alignment horizontal="center" wrapText="1"/>
    </xf>
    <xf numFmtId="3" fontId="82" fillId="0" borderId="4" xfId="0" applyNumberFormat="1" applyFont="1" applyBorder="1" applyAlignment="1">
      <alignment horizontal="center" wrapText="1"/>
    </xf>
    <xf numFmtId="49" fontId="89" fillId="4" borderId="1" xfId="0" applyNumberFormat="1" applyFont="1" applyFill="1" applyBorder="1" applyAlignment="1">
      <alignment horizontal="center" vertical="center" wrapText="1"/>
    </xf>
    <xf numFmtId="3" fontId="127" fillId="4" borderId="1" xfId="0" applyNumberFormat="1" applyFont="1" applyFill="1" applyBorder="1" applyAlignment="1">
      <alignment horizontal="center" wrapText="1"/>
    </xf>
    <xf numFmtId="4" fontId="134" fillId="4" borderId="1" xfId="0" applyNumberFormat="1" applyFont="1" applyFill="1" applyBorder="1" applyAlignment="1">
      <alignment horizontal="center" wrapText="1"/>
    </xf>
    <xf numFmtId="4" fontId="127" fillId="4" borderId="1" xfId="0" applyNumberFormat="1" applyFont="1" applyFill="1" applyBorder="1" applyAlignment="1">
      <alignment horizontal="center" wrapText="1"/>
    </xf>
    <xf numFmtId="3" fontId="82" fillId="0" borderId="4" xfId="0" applyNumberFormat="1" applyFont="1" applyFill="1" applyBorder="1" applyAlignment="1">
      <alignment horizontal="center" wrapText="1"/>
    </xf>
    <xf numFmtId="4" fontId="127" fillId="0" borderId="1" xfId="0" applyNumberFormat="1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 vertical="center" wrapText="1"/>
    </xf>
    <xf numFmtId="3" fontId="127" fillId="0" borderId="1" xfId="0" applyNumberFormat="1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 wrapText="1"/>
    </xf>
    <xf numFmtId="4" fontId="64" fillId="0" borderId="1" xfId="0" applyNumberFormat="1" applyFont="1" applyBorder="1" applyAlignment="1">
      <alignment horizontal="center" wrapText="1"/>
    </xf>
    <xf numFmtId="49" fontId="97" fillId="2" borderId="1" xfId="0" applyNumberFormat="1" applyFont="1" applyFill="1" applyBorder="1" applyAlignment="1" applyProtection="1">
      <alignment horizontal="center" wrapText="1"/>
      <protection locked="0"/>
    </xf>
    <xf numFmtId="49" fontId="22" fillId="2" borderId="1" xfId="1" applyNumberFormat="1" applyFont="1" applyFill="1" applyBorder="1" applyAlignment="1" applyProtection="1">
      <alignment horizontal="left" wrapText="1"/>
      <protection locked="0"/>
    </xf>
    <xf numFmtId="3" fontId="99" fillId="2" borderId="1" xfId="0" applyNumberFormat="1" applyFont="1" applyFill="1" applyBorder="1" applyAlignment="1">
      <alignment horizontal="center" wrapText="1"/>
    </xf>
    <xf numFmtId="3" fontId="22" fillId="2" borderId="1" xfId="0" applyNumberFormat="1" applyFont="1" applyFill="1" applyBorder="1" applyAlignment="1">
      <alignment horizontal="center" wrapText="1"/>
    </xf>
    <xf numFmtId="0" fontId="124" fillId="0" borderId="51" xfId="0" applyFont="1" applyBorder="1" applyAlignment="1">
      <alignment wrapText="1"/>
    </xf>
    <xf numFmtId="0" fontId="19" fillId="0" borderId="52" xfId="0" applyFont="1" applyBorder="1" applyAlignment="1">
      <alignment horizontal="center" vertical="center" wrapText="1"/>
    </xf>
    <xf numFmtId="0" fontId="19" fillId="0" borderId="10" xfId="29" applyFont="1" applyBorder="1" applyAlignment="1">
      <alignment horizontal="center" vertical="center" wrapText="1"/>
    </xf>
    <xf numFmtId="0" fontId="124" fillId="0" borderId="23" xfId="0" applyFont="1" applyBorder="1" applyAlignment="1">
      <alignment horizontal="center" vertical="top" wrapText="1"/>
    </xf>
    <xf numFmtId="49" fontId="76" fillId="0" borderId="1" xfId="3" applyNumberFormat="1" applyFont="1" applyFill="1" applyBorder="1" applyAlignment="1">
      <alignment horizontal="left" wrapText="1"/>
    </xf>
    <xf numFmtId="3" fontId="91" fillId="0" borderId="1" xfId="0" applyNumberFormat="1" applyFont="1" applyFill="1" applyBorder="1" applyAlignment="1" applyProtection="1">
      <alignment horizontal="center"/>
      <protection locked="0"/>
    </xf>
    <xf numFmtId="3" fontId="145" fillId="0" borderId="1" xfId="0" applyNumberFormat="1" applyFont="1" applyFill="1" applyBorder="1" applyAlignment="1">
      <alignment horizontal="center" wrapText="1"/>
    </xf>
    <xf numFmtId="49" fontId="146" fillId="0" borderId="1" xfId="0" applyNumberFormat="1" applyFont="1" applyFill="1" applyBorder="1" applyAlignment="1">
      <alignment horizontal="left" wrapText="1"/>
    </xf>
    <xf numFmtId="3" fontId="88" fillId="0" borderId="1" xfId="0" applyNumberFormat="1" applyFont="1" applyFill="1" applyBorder="1" applyAlignment="1">
      <alignment horizontal="center" wrapText="1"/>
    </xf>
    <xf numFmtId="0" fontId="77" fillId="0" borderId="0" xfId="0" applyFont="1"/>
    <xf numFmtId="0" fontId="77" fillId="0" borderId="0" xfId="0" applyFont="1" applyFill="1"/>
    <xf numFmtId="49" fontId="95" fillId="3" borderId="1" xfId="0" applyNumberFormat="1" applyFont="1" applyFill="1" applyBorder="1" applyAlignment="1">
      <alignment horizontal="left" wrapText="1"/>
    </xf>
    <xf numFmtId="49" fontId="96" fillId="0" borderId="5" xfId="0" applyNumberFormat="1" applyFont="1" applyFill="1" applyBorder="1" applyAlignment="1">
      <alignment horizontal="left" wrapText="1"/>
    </xf>
    <xf numFmtId="3" fontId="65" fillId="0" borderId="3" xfId="0" applyNumberFormat="1" applyFont="1" applyFill="1" applyBorder="1" applyAlignment="1">
      <alignment horizontal="center" wrapText="1"/>
    </xf>
    <xf numFmtId="0" fontId="94" fillId="0" borderId="0" xfId="0" applyFont="1" applyFill="1"/>
    <xf numFmtId="0" fontId="94" fillId="5" borderId="0" xfId="0" applyFont="1" applyFill="1"/>
    <xf numFmtId="0" fontId="76" fillId="0" borderId="23" xfId="0" applyFont="1" applyBorder="1" applyAlignment="1">
      <alignment horizontal="left" wrapText="1"/>
    </xf>
    <xf numFmtId="3" fontId="145" fillId="0" borderId="1" xfId="0" applyNumberFormat="1" applyFont="1" applyBorder="1" applyAlignment="1">
      <alignment horizontal="center" wrapText="1"/>
    </xf>
    <xf numFmtId="3" fontId="90" fillId="0" borderId="5" xfId="0" applyNumberFormat="1" applyFont="1" applyFill="1" applyBorder="1" applyAlignment="1">
      <alignment horizontal="center" wrapText="1"/>
    </xf>
    <xf numFmtId="3" fontId="79" fillId="0" borderId="5" xfId="0" applyNumberFormat="1" applyFont="1" applyFill="1" applyBorder="1" applyAlignment="1">
      <alignment horizontal="center" wrapText="1"/>
    </xf>
    <xf numFmtId="49" fontId="65" fillId="0" borderId="1" xfId="0" applyNumberFormat="1" applyFont="1" applyBorder="1" applyAlignment="1">
      <alignment horizontal="center"/>
    </xf>
    <xf numFmtId="0" fontId="76" fillId="0" borderId="1" xfId="0" applyFont="1" applyBorder="1" applyAlignment="1">
      <alignment horizontal="left" wrapText="1"/>
    </xf>
    <xf numFmtId="0" fontId="77" fillId="0" borderId="0" xfId="0" applyFont="1" applyBorder="1"/>
    <xf numFmtId="49" fontId="97" fillId="0" borderId="2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3" fontId="19" fillId="0" borderId="4" xfId="0" applyNumberFormat="1" applyFont="1" applyBorder="1" applyAlignment="1">
      <alignment horizontal="center" wrapText="1"/>
    </xf>
    <xf numFmtId="3" fontId="97" fillId="0" borderId="4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 wrapText="1"/>
    </xf>
    <xf numFmtId="0" fontId="14" fillId="0" borderId="0" xfId="0" applyFont="1"/>
    <xf numFmtId="0" fontId="14" fillId="0" borderId="0" xfId="0" applyFont="1" applyBorder="1"/>
    <xf numFmtId="0" fontId="0" fillId="0" borderId="1" xfId="0" applyFont="1" applyBorder="1"/>
    <xf numFmtId="49" fontId="97" fillId="0" borderId="5" xfId="0" applyNumberFormat="1" applyFont="1" applyFill="1" applyBorder="1" applyAlignment="1">
      <alignment horizontal="center" wrapText="1"/>
    </xf>
    <xf numFmtId="49" fontId="97" fillId="0" borderId="59" xfId="0" applyNumberFormat="1" applyFont="1" applyFill="1" applyBorder="1" applyAlignment="1">
      <alignment horizontal="center" wrapText="1"/>
    </xf>
    <xf numFmtId="0" fontId="62" fillId="0" borderId="1" xfId="0" applyFont="1" applyBorder="1" applyAlignment="1">
      <alignment horizontal="center"/>
    </xf>
    <xf numFmtId="0" fontId="62" fillId="0" borderId="0" xfId="0" applyFont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97" fillId="0" borderId="4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3" fontId="147" fillId="0" borderId="1" xfId="5" applyNumberFormat="1" applyFont="1" applyFill="1" applyBorder="1" applyAlignment="1" applyProtection="1">
      <alignment horizontal="center" wrapText="1"/>
      <protection locked="0"/>
    </xf>
    <xf numFmtId="49" fontId="19" fillId="0" borderId="0" xfId="3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126" fillId="0" borderId="1" xfId="0" applyNumberFormat="1" applyFont="1" applyFill="1" applyBorder="1" applyAlignment="1">
      <alignment horizontal="center" wrapText="1"/>
    </xf>
    <xf numFmtId="0" fontId="13" fillId="0" borderId="0" xfId="0" applyFont="1" applyFill="1"/>
    <xf numFmtId="3" fontId="130" fillId="0" borderId="1" xfId="0" applyNumberFormat="1" applyFont="1" applyBorder="1" applyAlignment="1">
      <alignment horizontal="center"/>
    </xf>
    <xf numFmtId="0" fontId="107" fillId="0" borderId="1" xfId="0" applyFont="1" applyBorder="1"/>
    <xf numFmtId="49" fontId="99" fillId="4" borderId="1" xfId="0" applyNumberFormat="1" applyFont="1" applyFill="1" applyBorder="1" applyAlignment="1" applyProtection="1">
      <alignment horizontal="left" wrapText="1"/>
      <protection locked="0"/>
    </xf>
    <xf numFmtId="0" fontId="130" fillId="4" borderId="1" xfId="0" applyFont="1" applyFill="1" applyBorder="1" applyAlignment="1"/>
    <xf numFmtId="49" fontId="98" fillId="0" borderId="1" xfId="0" applyNumberFormat="1" applyFont="1" applyFill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0" fontId="19" fillId="4" borderId="1" xfId="0" applyFont="1" applyFill="1" applyBorder="1" applyAlignment="1">
      <alignment wrapText="1"/>
    </xf>
    <xf numFmtId="49" fontId="15" fillId="0" borderId="1" xfId="2" applyNumberFormat="1" applyFont="1" applyFill="1" applyBorder="1" applyAlignment="1">
      <alignment horizontal="center" wrapText="1"/>
    </xf>
    <xf numFmtId="49" fontId="19" fillId="0" borderId="3" xfId="0" applyNumberFormat="1" applyFont="1" applyBorder="1" applyAlignment="1">
      <alignment horizontal="left" wrapText="1"/>
    </xf>
    <xf numFmtId="3" fontId="130" fillId="0" borderId="1" xfId="0" applyNumberFormat="1" applyFont="1" applyFill="1" applyBorder="1" applyAlignment="1">
      <alignment horizontal="center" wrapText="1"/>
    </xf>
    <xf numFmtId="3" fontId="48" fillId="0" borderId="0" xfId="0" applyNumberFormat="1" applyFont="1" applyFill="1"/>
    <xf numFmtId="0" fontId="19" fillId="0" borderId="0" xfId="0" applyFont="1" applyFill="1"/>
    <xf numFmtId="49" fontId="15" fillId="0" borderId="1" xfId="0" applyNumberFormat="1" applyFont="1" applyFill="1" applyBorder="1" applyAlignment="1">
      <alignment horizontal="left" wrapText="1"/>
    </xf>
    <xf numFmtId="49" fontId="15" fillId="0" borderId="1" xfId="2" applyNumberFormat="1" applyFont="1" applyFill="1" applyBorder="1" applyAlignment="1">
      <alignment horizontal="left" wrapText="1"/>
    </xf>
    <xf numFmtId="0" fontId="95" fillId="0" borderId="0" xfId="0" applyFont="1"/>
    <xf numFmtId="0" fontId="148" fillId="0" borderId="0" xfId="0" applyFont="1"/>
    <xf numFmtId="49" fontId="19" fillId="0" borderId="1" xfId="0" applyNumberFormat="1" applyFont="1" applyBorder="1" applyAlignment="1">
      <alignment horizontal="left" wrapText="1"/>
    </xf>
    <xf numFmtId="49" fontId="19" fillId="0" borderId="1" xfId="0" applyNumberFormat="1" applyFont="1" applyFill="1" applyBorder="1" applyAlignment="1">
      <alignment horizontal="center" wrapText="1"/>
    </xf>
    <xf numFmtId="49" fontId="97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wrapText="1"/>
    </xf>
    <xf numFmtId="49" fontId="97" fillId="0" borderId="1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 wrapText="1"/>
    </xf>
    <xf numFmtId="0" fontId="0" fillId="0" borderId="0" xfId="0" applyFont="1" applyFill="1" applyBorder="1"/>
    <xf numFmtId="49" fontId="19" fillId="0" borderId="5" xfId="0" applyNumberFormat="1" applyFont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/>
    </xf>
    <xf numFmtId="3" fontId="97" fillId="0" borderId="24" xfId="0" applyNumberFormat="1" applyFont="1" applyFill="1" applyBorder="1" applyAlignment="1">
      <alignment horizontal="center" wrapText="1"/>
    </xf>
    <xf numFmtId="3" fontId="98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93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15" fillId="4" borderId="1" xfId="5" applyFont="1" applyFill="1" applyBorder="1" applyAlignment="1">
      <alignment horizontal="center" wrapText="1"/>
    </xf>
    <xf numFmtId="3" fontId="130" fillId="4" borderId="1" xfId="5" applyNumberFormat="1" applyFont="1" applyFill="1" applyBorder="1" applyAlignment="1">
      <alignment horizontal="center" wrapText="1"/>
    </xf>
    <xf numFmtId="3" fontId="15" fillId="2" borderId="2" xfId="5" applyNumberFormat="1" applyFont="1" applyFill="1" applyBorder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3" fontId="82" fillId="2" borderId="2" xfId="5" applyNumberFormat="1" applyFont="1" applyFill="1" applyBorder="1" applyAlignment="1">
      <alignment horizontal="center" vertical="center" wrapText="1"/>
    </xf>
    <xf numFmtId="0" fontId="87" fillId="0" borderId="0" xfId="5" applyFont="1" applyAlignment="1">
      <alignment horizontal="center" vertical="center" wrapText="1"/>
    </xf>
    <xf numFmtId="3" fontId="88" fillId="0" borderId="1" xfId="5" applyNumberFormat="1" applyFont="1" applyFill="1" applyBorder="1" applyAlignment="1">
      <alignment horizontal="center" wrapText="1"/>
    </xf>
    <xf numFmtId="0" fontId="82" fillId="0" borderId="1" xfId="5" applyFont="1" applyFill="1" applyBorder="1" applyAlignment="1">
      <alignment wrapText="1"/>
    </xf>
    <xf numFmtId="3" fontId="79" fillId="0" borderId="1" xfId="5" applyNumberFormat="1" applyFont="1" applyFill="1" applyBorder="1" applyAlignment="1">
      <alignment horizontal="center" wrapText="1"/>
    </xf>
    <xf numFmtId="0" fontId="23" fillId="4" borderId="1" xfId="5" applyFont="1" applyFill="1" applyBorder="1" applyAlignment="1">
      <alignment horizontal="center" vertical="center" wrapText="1"/>
    </xf>
    <xf numFmtId="0" fontId="82" fillId="0" borderId="1" xfId="5" applyFont="1" applyFill="1" applyBorder="1" applyAlignment="1">
      <alignment horizontal="left" wrapText="1"/>
    </xf>
    <xf numFmtId="3" fontId="134" fillId="0" borderId="1" xfId="5" applyNumberFormat="1" applyFont="1" applyFill="1" applyBorder="1" applyAlignment="1">
      <alignment horizontal="center" wrapText="1"/>
    </xf>
    <xf numFmtId="3" fontId="64" fillId="0" borderId="1" xfId="5" applyNumberFormat="1" applyFont="1" applyFill="1" applyBorder="1" applyAlignment="1">
      <alignment horizontal="center" wrapText="1"/>
    </xf>
    <xf numFmtId="0" fontId="87" fillId="0" borderId="1" xfId="5" applyFont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left" wrapText="1"/>
    </xf>
    <xf numFmtId="3" fontId="126" fillId="0" borderId="1" xfId="5" applyNumberFormat="1" applyFont="1" applyFill="1" applyBorder="1" applyAlignment="1">
      <alignment horizontal="center" wrapText="1"/>
    </xf>
    <xf numFmtId="3" fontId="15" fillId="0" borderId="1" xfId="5" applyNumberFormat="1" applyFont="1" applyFill="1" applyBorder="1" applyAlignment="1">
      <alignment horizontal="center" wrapText="1"/>
    </xf>
    <xf numFmtId="0" fontId="23" fillId="0" borderId="1" xfId="5" applyFont="1" applyBorder="1" applyAlignment="1">
      <alignment horizontal="center" vertical="center" wrapText="1"/>
    </xf>
    <xf numFmtId="3" fontId="130" fillId="0" borderId="1" xfId="5" applyNumberFormat="1" applyFont="1" applyFill="1" applyBorder="1" applyAlignment="1">
      <alignment horizontal="center" wrapText="1"/>
    </xf>
    <xf numFmtId="3" fontId="19" fillId="0" borderId="1" xfId="5" applyNumberFormat="1" applyFont="1" applyFill="1" applyBorder="1" applyAlignment="1">
      <alignment horizontal="center" wrapText="1"/>
    </xf>
    <xf numFmtId="3" fontId="127" fillId="0" borderId="1" xfId="5" applyNumberFormat="1" applyFont="1" applyFill="1" applyBorder="1" applyAlignment="1">
      <alignment horizontal="center" wrapText="1"/>
    </xf>
    <xf numFmtId="3" fontId="65" fillId="0" borderId="1" xfId="5" applyNumberFormat="1" applyFont="1" applyBorder="1" applyAlignment="1">
      <alignment horizontal="center" wrapText="1"/>
    </xf>
    <xf numFmtId="49" fontId="89" fillId="4" borderId="1" xfId="1" applyNumberFormat="1" applyFont="1" applyFill="1" applyBorder="1" applyAlignment="1" applyProtection="1">
      <alignment horizontal="left" wrapText="1"/>
      <protection locked="0"/>
    </xf>
    <xf numFmtId="0" fontId="82" fillId="4" borderId="1" xfId="5" applyFont="1" applyFill="1" applyBorder="1" applyAlignment="1">
      <alignment horizontal="center" wrapText="1"/>
    </xf>
    <xf numFmtId="3" fontId="134" fillId="4" borderId="1" xfId="5" applyNumberFormat="1" applyFont="1" applyFill="1" applyBorder="1" applyAlignment="1">
      <alignment horizontal="center" wrapText="1"/>
    </xf>
    <xf numFmtId="0" fontId="149" fillId="0" borderId="2" xfId="5" applyFont="1" applyBorder="1" applyAlignment="1">
      <alignment horizontal="center" vertical="center" wrapText="1"/>
    </xf>
    <xf numFmtId="0" fontId="150" fillId="0" borderId="0" xfId="5" applyFont="1" applyAlignment="1">
      <alignment horizontal="center" vertical="center" wrapText="1"/>
    </xf>
    <xf numFmtId="3" fontId="82" fillId="0" borderId="1" xfId="5" applyNumberFormat="1" applyFont="1" applyFill="1" applyBorder="1" applyAlignment="1">
      <alignment horizontal="center" wrapText="1"/>
    </xf>
    <xf numFmtId="3" fontId="82" fillId="2" borderId="7" xfId="5" applyNumberFormat="1" applyFont="1" applyFill="1" applyBorder="1" applyAlignment="1">
      <alignment horizontal="center" vertical="center" wrapText="1"/>
    </xf>
    <xf numFmtId="49" fontId="146" fillId="0" borderId="1" xfId="0" applyNumberFormat="1" applyFont="1" applyFill="1" applyBorder="1" applyAlignment="1">
      <alignment horizontal="center" vertical="center" wrapText="1"/>
    </xf>
    <xf numFmtId="49" fontId="151" fillId="0" borderId="1" xfId="0" applyNumberFormat="1" applyFont="1" applyBorder="1" applyAlignment="1">
      <alignment horizontal="left" wrapText="1"/>
    </xf>
    <xf numFmtId="49" fontId="90" fillId="0" borderId="1" xfId="0" applyNumberFormat="1" applyFont="1" applyFill="1" applyBorder="1" applyAlignment="1">
      <alignment horizontal="left" wrapText="1"/>
    </xf>
    <xf numFmtId="4" fontId="15" fillId="0" borderId="1" xfId="5" applyNumberFormat="1" applyFont="1" applyBorder="1" applyAlignment="1">
      <alignment horizontal="center" wrapText="1"/>
    </xf>
    <xf numFmtId="49" fontId="15" fillId="0" borderId="4" xfId="0" applyNumberFormat="1" applyFont="1" applyBorder="1" applyAlignment="1" applyProtection="1">
      <alignment horizontal="left" wrapText="1"/>
      <protection locked="0"/>
    </xf>
    <xf numFmtId="3" fontId="22" fillId="7" borderId="1" xfId="0" applyNumberFormat="1" applyFont="1" applyFill="1" applyBorder="1" applyAlignment="1">
      <alignment horizontal="center" wrapText="1"/>
    </xf>
    <xf numFmtId="49" fontId="60" fillId="0" borderId="0" xfId="0" applyNumberFormat="1" applyFont="1" applyBorder="1" applyAlignment="1" applyProtection="1">
      <alignment horizontal="left"/>
      <protection locked="0"/>
    </xf>
    <xf numFmtId="0" fontId="84" fillId="0" borderId="0" xfId="0" applyFont="1" applyAlignment="1"/>
    <xf numFmtId="0" fontId="103" fillId="0" borderId="0" xfId="0" applyFont="1" applyAlignment="1">
      <alignment horizontal="center"/>
    </xf>
    <xf numFmtId="49" fontId="50" fillId="0" borderId="4" xfId="0" applyNumberFormat="1" applyFont="1" applyBorder="1" applyAlignment="1">
      <alignment horizontal="center" vertical="center"/>
    </xf>
    <xf numFmtId="49" fontId="50" fillId="0" borderId="5" xfId="0" applyNumberFormat="1" applyFont="1" applyBorder="1" applyAlignment="1">
      <alignment horizontal="center" vertical="center"/>
    </xf>
    <xf numFmtId="49" fontId="50" fillId="0" borderId="4" xfId="0" applyNumberFormat="1" applyFont="1" applyBorder="1" applyAlignment="1">
      <alignment horizontal="center" vertical="center" wrapText="1"/>
    </xf>
    <xf numFmtId="49" fontId="50" fillId="0" borderId="5" xfId="0" applyNumberFormat="1" applyFont="1" applyBorder="1" applyAlignment="1">
      <alignment horizontal="center" vertical="center" wrapText="1"/>
    </xf>
    <xf numFmtId="49" fontId="50" fillId="0" borderId="25" xfId="0" applyNumberFormat="1" applyFont="1" applyBorder="1" applyAlignment="1">
      <alignment horizontal="center" vertical="center" wrapText="1"/>
    </xf>
    <xf numFmtId="49" fontId="50" fillId="0" borderId="3" xfId="0" applyNumberFormat="1" applyFont="1" applyBorder="1" applyAlignment="1">
      <alignment horizontal="center" vertical="center" wrapText="1"/>
    </xf>
    <xf numFmtId="49" fontId="47" fillId="0" borderId="0" xfId="0" applyNumberFormat="1" applyFont="1" applyBorder="1" applyAlignment="1" applyProtection="1">
      <alignment horizontal="center" vertical="top"/>
      <protection locked="0"/>
    </xf>
    <xf numFmtId="49" fontId="102" fillId="0" borderId="0" xfId="4" applyNumberFormat="1" applyFont="1" applyFill="1" applyBorder="1" applyAlignment="1">
      <alignment horizontal="left" vertical="top" wrapText="1"/>
    </xf>
    <xf numFmtId="49" fontId="25" fillId="0" borderId="0" xfId="4" applyNumberFormat="1" applyFont="1" applyFill="1" applyBorder="1" applyAlignment="1">
      <alignment horizontal="left" vertical="top" wrapText="1"/>
    </xf>
    <xf numFmtId="1" fontId="55" fillId="0" borderId="0" xfId="4" applyNumberFormat="1" applyFont="1" applyFill="1" applyBorder="1" applyAlignment="1">
      <alignment horizontal="left" vertical="top" wrapText="1"/>
    </xf>
    <xf numFmtId="49" fontId="46" fillId="0" borderId="0" xfId="4" applyNumberFormat="1" applyFont="1" applyFill="1" applyBorder="1" applyAlignment="1" applyProtection="1">
      <alignment horizontal="left" vertical="top" wrapText="1"/>
      <protection locked="0"/>
    </xf>
    <xf numFmtId="0" fontId="36" fillId="0" borderId="1" xfId="4" applyFont="1" applyFill="1" applyBorder="1" applyAlignment="1">
      <alignment horizontal="center" vertical="center" wrapText="1"/>
    </xf>
    <xf numFmtId="49" fontId="37" fillId="0" borderId="1" xfId="4" applyNumberFormat="1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center" vertical="center"/>
    </xf>
    <xf numFmtId="0" fontId="37" fillId="0" borderId="1" xfId="4" applyFont="1" applyFill="1" applyBorder="1" applyAlignment="1">
      <alignment horizontal="center" vertical="center" wrapText="1"/>
    </xf>
    <xf numFmtId="49" fontId="40" fillId="0" borderId="25" xfId="4" applyNumberFormat="1" applyFont="1" applyFill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3" xfId="0" applyBorder="1" applyAlignment="1">
      <alignment wrapText="1"/>
    </xf>
    <xf numFmtId="49" fontId="28" fillId="0" borderId="0" xfId="4" applyNumberFormat="1" applyFont="1" applyFill="1" applyBorder="1" applyAlignment="1" applyProtection="1">
      <alignment horizontal="left" wrapText="1"/>
      <protection locked="0"/>
    </xf>
    <xf numFmtId="0" fontId="83" fillId="0" borderId="0" xfId="0" applyFont="1" applyAlignment="1"/>
    <xf numFmtId="0" fontId="19" fillId="0" borderId="0" xfId="4" applyFont="1" applyAlignment="1"/>
    <xf numFmtId="0" fontId="19" fillId="0" borderId="0" xfId="4" applyFont="1" applyAlignment="1">
      <alignment horizontal="right"/>
    </xf>
    <xf numFmtId="1" fontId="35" fillId="0" borderId="0" xfId="4" applyNumberFormat="1" applyFont="1" applyFill="1" applyBorder="1" applyAlignment="1">
      <alignment horizontal="center" vertical="top" wrapText="1"/>
    </xf>
    <xf numFmtId="49" fontId="93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62" fillId="0" borderId="3" xfId="0" applyFont="1" applyBorder="1" applyAlignment="1">
      <alignment horizontal="center" vertical="center"/>
    </xf>
    <xf numFmtId="0" fontId="112" fillId="0" borderId="0" xfId="29" applyFont="1" applyAlignment="1"/>
    <xf numFmtId="0" fontId="113" fillId="0" borderId="0" xfId="0" applyFont="1" applyAlignment="1"/>
    <xf numFmtId="0" fontId="117" fillId="0" borderId="10" xfId="29" applyFont="1" applyFill="1" applyBorder="1" applyAlignment="1">
      <alignment horizontal="center" wrapText="1"/>
    </xf>
    <xf numFmtId="0" fontId="107" fillId="0" borderId="10" xfId="0" applyFont="1" applyBorder="1" applyAlignment="1">
      <alignment horizontal="center" wrapText="1"/>
    </xf>
    <xf numFmtId="0" fontId="117" fillId="0" borderId="10" xfId="29" applyFont="1" applyFill="1" applyBorder="1" applyAlignment="1">
      <alignment horizontal="center" vertical="center" wrapText="1"/>
    </xf>
    <xf numFmtId="0" fontId="107" fillId="0" borderId="10" xfId="0" applyFont="1" applyFill="1" applyBorder="1" applyAlignment="1">
      <alignment horizontal="center" vertical="center" wrapText="1"/>
    </xf>
    <xf numFmtId="0" fontId="43" fillId="0" borderId="10" xfId="29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3" fontId="55" fillId="3" borderId="10" xfId="29" applyNumberFormat="1" applyFont="1" applyFill="1" applyBorder="1" applyAlignment="1">
      <alignment horizontal="center" wrapText="1"/>
    </xf>
    <xf numFmtId="3" fontId="57" fillId="0" borderId="10" xfId="0" applyNumberFormat="1" applyFont="1" applyBorder="1" applyAlignment="1">
      <alignment horizontal="center" wrapText="1"/>
    </xf>
    <xf numFmtId="0" fontId="57" fillId="0" borderId="10" xfId="0" applyFont="1" applyBorder="1" applyAlignment="1">
      <alignment horizontal="center" wrapText="1"/>
    </xf>
    <xf numFmtId="0" fontId="55" fillId="0" borderId="27" xfId="29" applyFont="1" applyBorder="1" applyAlignment="1">
      <alignment horizontal="center" wrapText="1"/>
    </xf>
    <xf numFmtId="0" fontId="57" fillId="0" borderId="27" xfId="0" applyFont="1" applyBorder="1" applyAlignment="1">
      <alignment horizontal="center" wrapText="1"/>
    </xf>
    <xf numFmtId="0" fontId="122" fillId="3" borderId="10" xfId="29" applyFont="1" applyFill="1" applyBorder="1" applyAlignment="1">
      <alignment horizontal="center" vertical="top" wrapText="1"/>
    </xf>
    <xf numFmtId="0" fontId="121" fillId="0" borderId="10" xfId="0" applyFont="1" applyBorder="1" applyAlignment="1">
      <alignment horizontal="center" vertical="top" wrapText="1"/>
    </xf>
    <xf numFmtId="0" fontId="108" fillId="0" borderId="10" xfId="0" applyFont="1" applyBorder="1" applyAlignment="1">
      <alignment horizontal="center" vertical="center" wrapText="1"/>
    </xf>
    <xf numFmtId="0" fontId="107" fillId="0" borderId="10" xfId="0" applyFont="1" applyBorder="1" applyAlignment="1">
      <alignment wrapText="1"/>
    </xf>
    <xf numFmtId="0" fontId="19" fillId="0" borderId="27" xfId="29" applyFont="1" applyBorder="1" applyAlignment="1">
      <alignment horizontal="center" vertical="top" wrapText="1"/>
    </xf>
    <xf numFmtId="0" fontId="19" fillId="0" borderId="23" xfId="29" applyFont="1" applyBorder="1" applyAlignment="1">
      <alignment horizontal="center" vertical="top" wrapText="1"/>
    </xf>
    <xf numFmtId="0" fontId="19" fillId="0" borderId="10" xfId="29" applyFont="1" applyBorder="1" applyAlignment="1">
      <alignment horizontal="center" vertical="top" wrapText="1"/>
    </xf>
    <xf numFmtId="0" fontId="124" fillId="0" borderId="10" xfId="0" applyFont="1" applyBorder="1" applyAlignment="1">
      <alignment horizontal="center" vertical="top" wrapText="1"/>
    </xf>
    <xf numFmtId="0" fontId="124" fillId="0" borderId="10" xfId="0" applyFont="1" applyBorder="1" applyAlignment="1">
      <alignment wrapText="1"/>
    </xf>
    <xf numFmtId="0" fontId="19" fillId="0" borderId="14" xfId="29" applyFont="1" applyBorder="1" applyAlignment="1">
      <alignment horizontal="center" vertical="center" wrapText="1"/>
    </xf>
    <xf numFmtId="0" fontId="19" fillId="0" borderId="32" xfId="29" applyFont="1" applyBorder="1" applyAlignment="1">
      <alignment horizontal="center" vertical="center" wrapText="1"/>
    </xf>
    <xf numFmtId="0" fontId="120" fillId="0" borderId="8" xfId="29" applyFont="1" applyBorder="1" applyAlignment="1">
      <alignment horizontal="center" vertical="center" wrapText="1"/>
    </xf>
    <xf numFmtId="0" fontId="120" fillId="0" borderId="12" xfId="29" applyFont="1" applyBorder="1" applyAlignment="1">
      <alignment horizontal="center" vertical="center" wrapText="1"/>
    </xf>
    <xf numFmtId="0" fontId="120" fillId="0" borderId="9" xfId="29" applyFont="1" applyBorder="1" applyAlignment="1">
      <alignment horizontal="center" vertical="center" wrapText="1"/>
    </xf>
    <xf numFmtId="0" fontId="120" fillId="0" borderId="10" xfId="29" applyFont="1" applyBorder="1" applyAlignment="1">
      <alignment horizontal="center" vertical="center" wrapText="1"/>
    </xf>
    <xf numFmtId="0" fontId="120" fillId="0" borderId="57" xfId="29" applyFont="1" applyBorder="1" applyAlignment="1">
      <alignment horizontal="center" vertical="center" wrapText="1"/>
    </xf>
    <xf numFmtId="0" fontId="0" fillId="0" borderId="58" xfId="0" applyBorder="1" applyAlignment="1"/>
    <xf numFmtId="0" fontId="122" fillId="0" borderId="49" xfId="0" applyFont="1" applyBorder="1" applyAlignment="1">
      <alignment horizontal="center" vertical="center" wrapText="1"/>
    </xf>
    <xf numFmtId="0" fontId="121" fillId="0" borderId="37" xfId="0" applyFont="1" applyBorder="1" applyAlignment="1"/>
    <xf numFmtId="0" fontId="121" fillId="0" borderId="23" xfId="0" applyFont="1" applyBorder="1" applyAlignment="1"/>
    <xf numFmtId="3" fontId="55" fillId="0" borderId="55" xfId="29" applyNumberFormat="1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122" fillId="3" borderId="14" xfId="29" applyFont="1" applyFill="1" applyBorder="1" applyAlignment="1">
      <alignment horizontal="center" vertical="center" wrapText="1"/>
    </xf>
    <xf numFmtId="0" fontId="122" fillId="3" borderId="15" xfId="29" applyFont="1" applyFill="1" applyBorder="1" applyAlignment="1">
      <alignment horizontal="center" vertical="center" wrapText="1"/>
    </xf>
    <xf numFmtId="0" fontId="122" fillId="3" borderId="32" xfId="29" applyFont="1" applyFill="1" applyBorder="1" applyAlignment="1">
      <alignment horizontal="center" vertical="center" wrapText="1"/>
    </xf>
    <xf numFmtId="0" fontId="55" fillId="3" borderId="34" xfId="29" applyFont="1" applyFill="1" applyBorder="1" applyAlignment="1">
      <alignment horizontal="center" vertical="center" wrapText="1"/>
    </xf>
    <xf numFmtId="0" fontId="57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/>
    <xf numFmtId="0" fontId="122" fillId="3" borderId="10" xfId="29" applyFont="1" applyFill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0" fontId="55" fillId="3" borderId="10" xfId="29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wrapText="1"/>
    </xf>
    <xf numFmtId="0" fontId="55" fillId="3" borderId="28" xfId="29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9" fillId="0" borderId="50" xfId="29" applyFont="1" applyBorder="1" applyAlignment="1">
      <alignment horizontal="center" vertical="center" wrapText="1"/>
    </xf>
    <xf numFmtId="0" fontId="124" fillId="0" borderId="53" xfId="0" applyFont="1" applyBorder="1" applyAlignment="1">
      <alignment horizontal="center" vertical="center" wrapText="1"/>
    </xf>
    <xf numFmtId="0" fontId="19" fillId="0" borderId="52" xfId="29" applyFont="1" applyBorder="1" applyAlignment="1">
      <alignment horizontal="center" vertical="center" wrapText="1"/>
    </xf>
    <xf numFmtId="0" fontId="124" fillId="0" borderId="54" xfId="0" applyFont="1" applyBorder="1" applyAlignment="1">
      <alignment horizontal="center" vertical="center" wrapText="1"/>
    </xf>
    <xf numFmtId="0" fontId="19" fillId="0" borderId="27" xfId="29" applyFont="1" applyBorder="1" applyAlignment="1">
      <alignment horizontal="center" vertical="center" wrapText="1"/>
    </xf>
    <xf numFmtId="0" fontId="124" fillId="0" borderId="37" xfId="0" applyFont="1" applyBorder="1" applyAlignment="1">
      <alignment horizontal="center" wrapText="1"/>
    </xf>
    <xf numFmtId="0" fontId="124" fillId="0" borderId="23" xfId="0" applyFont="1" applyBorder="1" applyAlignment="1">
      <alignment horizontal="center" wrapText="1"/>
    </xf>
    <xf numFmtId="0" fontId="19" fillId="0" borderId="15" xfId="29" applyFont="1" applyBorder="1" applyAlignment="1">
      <alignment horizontal="center" vertical="center" wrapText="1"/>
    </xf>
    <xf numFmtId="0" fontId="19" fillId="3" borderId="10" xfId="29" applyFont="1" applyFill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19" fillId="0" borderId="0" xfId="29" applyFont="1" applyAlignment="1">
      <alignment horizontal="center" vertical="center" wrapText="1"/>
    </xf>
    <xf numFmtId="0" fontId="1" fillId="0" borderId="0" xfId="0" applyFont="1" applyAlignment="1"/>
    <xf numFmtId="0" fontId="123" fillId="0" borderId="0" xfId="29" applyFont="1" applyAlignment="1">
      <alignment horizontal="center" vertical="center" wrapText="1"/>
    </xf>
    <xf numFmtId="0" fontId="19" fillId="0" borderId="31" xfId="29" applyFont="1" applyBorder="1" applyAlignment="1">
      <alignment horizontal="right" vertical="center" wrapText="1"/>
    </xf>
    <xf numFmtId="0" fontId="124" fillId="0" borderId="31" xfId="0" applyFont="1" applyBorder="1" applyAlignment="1">
      <alignment horizontal="right"/>
    </xf>
    <xf numFmtId="0" fontId="19" fillId="0" borderId="31" xfId="29" applyFont="1" applyBorder="1" applyAlignment="1">
      <alignment horizontal="left" vertical="center" wrapText="1"/>
    </xf>
    <xf numFmtId="0" fontId="124" fillId="0" borderId="31" xfId="0" applyFont="1" applyBorder="1" applyAlignment="1">
      <alignment horizontal="left"/>
    </xf>
    <xf numFmtId="0" fontId="13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93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126" fillId="0" borderId="0" xfId="0" applyFont="1" applyAlignment="1">
      <alignment horizontal="center"/>
    </xf>
    <xf numFmtId="0" fontId="126" fillId="0" borderId="0" xfId="0" applyFont="1" applyAlignment="1">
      <alignment horizontal="left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</cellXfs>
  <cellStyles count="32">
    <cellStyle name="Normal_meresha_07" xfId="8"/>
    <cellStyle name="Normal_Доходи" xfId="31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1122124</xdr:colOff>
      <xdr:row>0</xdr:row>
      <xdr:rowOff>130479</xdr:rowOff>
    </xdr:from>
    <xdr:to>
      <xdr:col>5</xdr:col>
      <xdr:colOff>913356</xdr:colOff>
      <xdr:row>4</xdr:row>
      <xdr:rowOff>42279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7202466" y="130479"/>
          <a:ext cx="3901335" cy="111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рішення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10 листопада  2020 року №10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215518" y="174238"/>
          <a:ext cx="2613567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 листопада  2020 року №10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 листопада  2020 року №10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132</xdr:row>
      <xdr:rowOff>257175</xdr:rowOff>
    </xdr:from>
    <xdr:to>
      <xdr:col>13</xdr:col>
      <xdr:colOff>333375</xdr:colOff>
      <xdr:row>132</xdr:row>
      <xdr:rowOff>676274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17526000"/>
          <a:ext cx="981075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73270</xdr:colOff>
      <xdr:row>0</xdr:row>
      <xdr:rowOff>0</xdr:rowOff>
    </xdr:from>
    <xdr:to>
      <xdr:col>21</xdr:col>
      <xdr:colOff>1025770</xdr:colOff>
      <xdr:row>3</xdr:row>
      <xdr:rowOff>6596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716125" y="233730"/>
          <a:ext cx="0" cy="1515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</a:t>
          </a: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№_____</a:t>
          </a:r>
        </a:p>
      </xdr:txBody>
    </xdr:sp>
    <xdr:clientData/>
  </xdr:twoCellAnchor>
  <xdr:twoCellAnchor>
    <xdr:from>
      <xdr:col>4</xdr:col>
      <xdr:colOff>122115</xdr:colOff>
      <xdr:row>19</xdr:row>
      <xdr:rowOff>197069</xdr:rowOff>
    </xdr:from>
    <xdr:to>
      <xdr:col>15</xdr:col>
      <xdr:colOff>415193</xdr:colOff>
      <xdr:row>27</xdr:row>
      <xdr:rowOff>65689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1611081" y="9262241"/>
          <a:ext cx="11142819" cy="8320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Олександр МЕНЗУЛ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17</xdr:col>
      <xdr:colOff>1123463</xdr:colOff>
      <xdr:row>3</xdr:row>
      <xdr:rowOff>73269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0269660" y="401516"/>
          <a:ext cx="4141178" cy="1414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10 листопада  2020 року №10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199360</xdr:colOff>
      <xdr:row>0</xdr:row>
      <xdr:rowOff>38100</xdr:rowOff>
    </xdr:from>
    <xdr:to>
      <xdr:col>9</xdr:col>
      <xdr:colOff>575931</xdr:colOff>
      <xdr:row>6</xdr:row>
      <xdr:rowOff>132907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592936" y="38100"/>
          <a:ext cx="3732472" cy="1545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 листопада  2020 року №10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907454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79</xdr:row>
      <xdr:rowOff>77529</xdr:rowOff>
    </xdr:from>
    <xdr:to>
      <xdr:col>6</xdr:col>
      <xdr:colOff>904877</xdr:colOff>
      <xdr:row>79</xdr:row>
      <xdr:rowOff>1030028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489915" y="30062229"/>
          <a:ext cx="9806987" cy="9524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 Олександр 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629650" y="0"/>
          <a:ext cx="5211548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635000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617325" y="278343"/>
          <a:ext cx="3080808" cy="9429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10 листопада  2020 року №10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666750</xdr:colOff>
      <xdr:row>85</xdr:row>
      <xdr:rowOff>899583</xdr:rowOff>
    </xdr:from>
    <xdr:to>
      <xdr:col>10</xdr:col>
      <xdr:colOff>1</xdr:colOff>
      <xdr:row>85</xdr:row>
      <xdr:rowOff>1322916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66750" y="21759333"/>
          <a:ext cx="14149918" cy="4233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4"/>
  <sheetViews>
    <sheetView tabSelected="1" view="pageBreakPreview" topLeftCell="A8" zoomScale="73" zoomScaleSheetLayoutView="73" workbookViewId="0">
      <selection activeCell="B88" sqref="B88"/>
    </sheetView>
  </sheetViews>
  <sheetFormatPr defaultColWidth="9.140625" defaultRowHeight="12.75"/>
  <cols>
    <col min="1" max="1" width="14.7109375" style="19" customWidth="1"/>
    <col min="2" max="2" width="80.85546875" style="19" customWidth="1"/>
    <col min="3" max="3" width="21.42578125" style="19" customWidth="1"/>
    <col min="4" max="4" width="23.5703125" style="19" customWidth="1"/>
    <col min="5" max="5" width="16.7109375" style="19" customWidth="1"/>
    <col min="6" max="6" width="17.28515625" style="19" customWidth="1"/>
    <col min="7" max="7" width="16.28515625" style="19" customWidth="1"/>
    <col min="8" max="16384" width="9.140625" style="19"/>
  </cols>
  <sheetData>
    <row r="1" spans="1:6" ht="22.5" customHeight="1">
      <c r="A1" s="32"/>
      <c r="B1" s="75"/>
      <c r="C1" s="658"/>
      <c r="D1" s="658"/>
      <c r="E1" s="658"/>
      <c r="F1" s="658"/>
    </row>
    <row r="2" spans="1:6" ht="21.75" customHeight="1">
      <c r="A2" s="32"/>
      <c r="B2" s="75"/>
      <c r="C2" s="658" t="s">
        <v>137</v>
      </c>
      <c r="D2" s="658"/>
      <c r="E2" s="658"/>
      <c r="F2" s="658"/>
    </row>
    <row r="3" spans="1:6" ht="27.75">
      <c r="A3" s="32"/>
      <c r="B3" s="182"/>
      <c r="C3" s="184"/>
      <c r="D3" s="658"/>
      <c r="E3" s="658"/>
      <c r="F3" s="658"/>
    </row>
    <row r="4" spans="1:6" ht="22.5" customHeight="1">
      <c r="A4" s="667" t="s">
        <v>427</v>
      </c>
      <c r="B4" s="668"/>
      <c r="C4" s="254"/>
      <c r="D4" s="254"/>
      <c r="E4" s="254"/>
      <c r="F4" s="254"/>
    </row>
    <row r="5" spans="1:6" ht="27" customHeight="1">
      <c r="A5" s="669" t="s">
        <v>405</v>
      </c>
      <c r="B5" s="669"/>
      <c r="C5" s="32"/>
      <c r="D5" s="32"/>
      <c r="E5" s="32"/>
      <c r="F5" s="32"/>
    </row>
    <row r="6" spans="1:6" ht="85.9" customHeight="1">
      <c r="A6" s="659" t="s">
        <v>417</v>
      </c>
      <c r="B6" s="659"/>
      <c r="C6" s="659"/>
      <c r="D6" s="659"/>
      <c r="E6" s="659"/>
      <c r="F6" s="659"/>
    </row>
    <row r="7" spans="1:6" ht="49.5" customHeight="1">
      <c r="A7" s="666" t="s">
        <v>415</v>
      </c>
      <c r="B7" s="666"/>
      <c r="C7" s="666"/>
      <c r="D7" s="666"/>
      <c r="E7" s="666"/>
      <c r="F7" s="666"/>
    </row>
    <row r="8" spans="1:6" ht="23.25" customHeight="1">
      <c r="A8" s="255"/>
      <c r="B8" s="255"/>
      <c r="C8" s="255"/>
      <c r="D8" s="255"/>
      <c r="E8" s="255"/>
      <c r="F8" s="256" t="s">
        <v>0</v>
      </c>
    </row>
    <row r="9" spans="1:6" ht="56.25" customHeight="1">
      <c r="A9" s="660" t="s">
        <v>67</v>
      </c>
      <c r="B9" s="662" t="s">
        <v>354</v>
      </c>
      <c r="C9" s="662" t="s">
        <v>336</v>
      </c>
      <c r="D9" s="662" t="s">
        <v>74</v>
      </c>
      <c r="E9" s="664" t="s">
        <v>75</v>
      </c>
      <c r="F9" s="665"/>
    </row>
    <row r="10" spans="1:6" ht="61.5" customHeight="1">
      <c r="A10" s="661"/>
      <c r="B10" s="663"/>
      <c r="C10" s="663"/>
      <c r="D10" s="663"/>
      <c r="E10" s="33" t="s">
        <v>336</v>
      </c>
      <c r="F10" s="76" t="s">
        <v>86</v>
      </c>
    </row>
    <row r="11" spans="1:6" ht="17.25" customHeight="1">
      <c r="A11" s="77">
        <v>1</v>
      </c>
      <c r="B11" s="78">
        <v>2</v>
      </c>
      <c r="C11" s="78" t="s">
        <v>66</v>
      </c>
      <c r="D11" s="79">
        <v>4</v>
      </c>
      <c r="E11" s="80">
        <v>5</v>
      </c>
      <c r="F11" s="77">
        <v>6</v>
      </c>
    </row>
    <row r="12" spans="1:6" ht="30" hidden="1" customHeight="1">
      <c r="A12" s="81">
        <v>10000000</v>
      </c>
      <c r="B12" s="82" t="s">
        <v>87</v>
      </c>
      <c r="C12" s="185">
        <f>SUM(D12:E12)</f>
        <v>0</v>
      </c>
      <c r="D12" s="186">
        <f>SUM(D49,D31,D25,D13,D21)</f>
        <v>0</v>
      </c>
      <c r="E12" s="332">
        <f>SUM(E49)</f>
        <v>0</v>
      </c>
      <c r="F12" s="187"/>
    </row>
    <row r="13" spans="1:6" ht="48" hidden="1" customHeight="1">
      <c r="A13" s="83">
        <v>11000000</v>
      </c>
      <c r="B13" s="84" t="s">
        <v>88</v>
      </c>
      <c r="C13" s="185">
        <f>SUM(D13)</f>
        <v>0</v>
      </c>
      <c r="D13" s="188">
        <f>SUM(D14,D19)</f>
        <v>0</v>
      </c>
      <c r="E13" s="189"/>
      <c r="F13" s="190"/>
    </row>
    <row r="14" spans="1:6" ht="30" hidden="1" customHeight="1">
      <c r="A14" s="83">
        <v>11010000</v>
      </c>
      <c r="B14" s="84" t="s">
        <v>89</v>
      </c>
      <c r="C14" s="185">
        <f>SUM(D14)</f>
        <v>0</v>
      </c>
      <c r="D14" s="188">
        <f>SUM(D15:D18)</f>
        <v>0</v>
      </c>
      <c r="E14" s="189"/>
      <c r="F14" s="190"/>
    </row>
    <row r="15" spans="1:6" ht="78" hidden="1" customHeight="1">
      <c r="A15" s="142">
        <v>11010100</v>
      </c>
      <c r="B15" s="143" t="s">
        <v>90</v>
      </c>
      <c r="C15" s="191">
        <f>SUM(D15)</f>
        <v>0</v>
      </c>
      <c r="D15" s="191"/>
      <c r="E15" s="189"/>
      <c r="F15" s="190"/>
    </row>
    <row r="16" spans="1:6" ht="101.25" hidden="1" customHeight="1">
      <c r="A16" s="142">
        <v>11010200</v>
      </c>
      <c r="B16" s="143" t="s">
        <v>91</v>
      </c>
      <c r="C16" s="191">
        <f t="shared" ref="C16:C30" si="0">SUM(D16)</f>
        <v>0</v>
      </c>
      <c r="D16" s="191"/>
      <c r="E16" s="189"/>
      <c r="F16" s="190"/>
    </row>
    <row r="17" spans="1:7" ht="83.25" hidden="1" customHeight="1">
      <c r="A17" s="142">
        <v>11010400</v>
      </c>
      <c r="B17" s="143" t="s">
        <v>92</v>
      </c>
      <c r="C17" s="191">
        <f t="shared" si="0"/>
        <v>0</v>
      </c>
      <c r="D17" s="191"/>
      <c r="E17" s="189"/>
      <c r="F17" s="190"/>
    </row>
    <row r="18" spans="1:7" ht="53.25" hidden="1" customHeight="1">
      <c r="A18" s="142">
        <v>11010500</v>
      </c>
      <c r="B18" s="143" t="s">
        <v>93</v>
      </c>
      <c r="C18" s="191">
        <f t="shared" si="0"/>
        <v>0</v>
      </c>
      <c r="D18" s="191"/>
      <c r="E18" s="189"/>
      <c r="F18" s="190"/>
    </row>
    <row r="19" spans="1:7" ht="27.75" hidden="1" customHeight="1">
      <c r="A19" s="85">
        <v>11020000</v>
      </c>
      <c r="B19" s="86" t="s">
        <v>94</v>
      </c>
      <c r="C19" s="192">
        <f>SUM(D19)</f>
        <v>0</v>
      </c>
      <c r="D19" s="192">
        <f>SUM(D20)</f>
        <v>0</v>
      </c>
      <c r="E19" s="189"/>
      <c r="F19" s="190"/>
    </row>
    <row r="20" spans="1:7" ht="52.5" hidden="1" customHeight="1">
      <c r="A20" s="87">
        <v>11020200</v>
      </c>
      <c r="B20" s="193" t="s">
        <v>95</v>
      </c>
      <c r="C20" s="191">
        <f t="shared" si="0"/>
        <v>0</v>
      </c>
      <c r="D20" s="191"/>
      <c r="E20" s="189"/>
      <c r="F20" s="190"/>
    </row>
    <row r="21" spans="1:7" ht="52.5" hidden="1" customHeight="1">
      <c r="A21" s="85">
        <v>13000000</v>
      </c>
      <c r="B21" s="194" t="s">
        <v>361</v>
      </c>
      <c r="C21" s="192">
        <f>SUM(D21)</f>
        <v>0</v>
      </c>
      <c r="D21" s="192">
        <f>SUM(D22)</f>
        <v>0</v>
      </c>
      <c r="E21" s="189"/>
      <c r="F21" s="190"/>
    </row>
    <row r="22" spans="1:7" ht="52.5" hidden="1" customHeight="1">
      <c r="A22" s="85">
        <v>13010000</v>
      </c>
      <c r="B22" s="195" t="s">
        <v>362</v>
      </c>
      <c r="C22" s="192">
        <f>SUM(D22)</f>
        <v>0</v>
      </c>
      <c r="D22" s="192">
        <f>SUM(D23:D24)</f>
        <v>0</v>
      </c>
      <c r="E22" s="189"/>
      <c r="F22" s="190"/>
    </row>
    <row r="23" spans="1:7" ht="78.75" hidden="1" customHeight="1">
      <c r="A23" s="87">
        <v>13010100</v>
      </c>
      <c r="B23" s="193" t="s">
        <v>363</v>
      </c>
      <c r="C23" s="191">
        <f>SUM(D23)</f>
        <v>0</v>
      </c>
      <c r="D23" s="191"/>
      <c r="E23" s="189"/>
      <c r="F23" s="190"/>
    </row>
    <row r="24" spans="1:7" ht="99.75" hidden="1" customHeight="1">
      <c r="A24" s="87">
        <v>13010200</v>
      </c>
      <c r="B24" s="193" t="s">
        <v>364</v>
      </c>
      <c r="C24" s="191">
        <f>SUM(D24)</f>
        <v>0</v>
      </c>
      <c r="D24" s="191"/>
      <c r="E24" s="189"/>
      <c r="F24" s="190"/>
    </row>
    <row r="25" spans="1:7" ht="30" hidden="1" customHeight="1">
      <c r="A25" s="83">
        <v>14000000</v>
      </c>
      <c r="B25" s="88" t="s">
        <v>96</v>
      </c>
      <c r="C25" s="196">
        <f>SUM(D25)</f>
        <v>0</v>
      </c>
      <c r="D25" s="192">
        <f>SUM(D30,D26,D28)</f>
        <v>0</v>
      </c>
      <c r="E25" s="191"/>
      <c r="F25" s="197"/>
    </row>
    <row r="26" spans="1:7" ht="51.75" hidden="1" customHeight="1">
      <c r="A26" s="142">
        <v>14020000</v>
      </c>
      <c r="B26" s="144" t="s">
        <v>298</v>
      </c>
      <c r="C26" s="191">
        <f>SUM(C27)</f>
        <v>0</v>
      </c>
      <c r="D26" s="191"/>
      <c r="E26" s="191"/>
      <c r="F26" s="197"/>
      <c r="G26" s="34"/>
    </row>
    <row r="27" spans="1:7" ht="30" hidden="1" customHeight="1">
      <c r="A27" s="142">
        <v>14021900</v>
      </c>
      <c r="B27" s="143" t="s">
        <v>299</v>
      </c>
      <c r="C27" s="191">
        <f>SUM(D27)</f>
        <v>0</v>
      </c>
      <c r="D27" s="191"/>
      <c r="E27" s="191"/>
      <c r="F27" s="197"/>
    </row>
    <row r="28" spans="1:7" ht="49.5" hidden="1" customHeight="1">
      <c r="A28" s="142">
        <v>14030000</v>
      </c>
      <c r="B28" s="134" t="s">
        <v>300</v>
      </c>
      <c r="C28" s="191">
        <f>SUM(C29)</f>
        <v>0</v>
      </c>
      <c r="D28" s="191"/>
      <c r="E28" s="191"/>
      <c r="F28" s="197"/>
    </row>
    <row r="29" spans="1:7" ht="30" hidden="1" customHeight="1">
      <c r="A29" s="142">
        <v>14031900</v>
      </c>
      <c r="B29" s="143" t="s">
        <v>299</v>
      </c>
      <c r="C29" s="191">
        <f>SUM(D29)</f>
        <v>0</v>
      </c>
      <c r="D29" s="191"/>
      <c r="E29" s="191"/>
      <c r="F29" s="197"/>
    </row>
    <row r="30" spans="1:7" ht="47.25" hidden="1" customHeight="1">
      <c r="A30" s="142">
        <v>14040000</v>
      </c>
      <c r="B30" s="143" t="s">
        <v>97</v>
      </c>
      <c r="C30" s="191">
        <f t="shared" si="0"/>
        <v>0</v>
      </c>
      <c r="D30" s="191"/>
      <c r="E30" s="191"/>
      <c r="F30" s="197"/>
    </row>
    <row r="31" spans="1:7" ht="27" hidden="1" customHeight="1">
      <c r="A31" s="83">
        <v>18000000</v>
      </c>
      <c r="B31" s="84" t="s">
        <v>98</v>
      </c>
      <c r="C31" s="196">
        <f>SUM(D31)</f>
        <v>0</v>
      </c>
      <c r="D31" s="192">
        <f>SUM(D45,D42,D32)</f>
        <v>0</v>
      </c>
      <c r="E31" s="192"/>
      <c r="F31" s="198"/>
    </row>
    <row r="32" spans="1:7" ht="26.25" hidden="1" customHeight="1">
      <c r="A32" s="83">
        <v>18010000</v>
      </c>
      <c r="B32" s="89" t="s">
        <v>99</v>
      </c>
      <c r="C32" s="196">
        <f>SUM(D32)</f>
        <v>0</v>
      </c>
      <c r="D32" s="192">
        <f>SUM(D33:D41)</f>
        <v>0</v>
      </c>
      <c r="E32" s="192"/>
      <c r="F32" s="198"/>
    </row>
    <row r="33" spans="1:7" ht="75.75" hidden="1" customHeight="1">
      <c r="A33" s="142">
        <v>18010100</v>
      </c>
      <c r="B33" s="90" t="s">
        <v>100</v>
      </c>
      <c r="C33" s="191">
        <f t="shared" ref="C33:C48" si="1">SUM(D33)</f>
        <v>0</v>
      </c>
      <c r="D33" s="191"/>
      <c r="E33" s="191"/>
      <c r="F33" s="199"/>
      <c r="G33" s="177"/>
    </row>
    <row r="34" spans="1:7" ht="75" hidden="1" customHeight="1">
      <c r="A34" s="142">
        <v>18010200</v>
      </c>
      <c r="B34" s="91" t="s">
        <v>101</v>
      </c>
      <c r="C34" s="191">
        <f t="shared" si="1"/>
        <v>0</v>
      </c>
      <c r="D34" s="191"/>
      <c r="E34" s="191"/>
      <c r="F34" s="199"/>
      <c r="G34" s="178"/>
    </row>
    <row r="35" spans="1:7" ht="72" hidden="1" customHeight="1">
      <c r="A35" s="92">
        <v>18010300</v>
      </c>
      <c r="B35" s="335" t="s">
        <v>102</v>
      </c>
      <c r="C35" s="191">
        <f t="shared" si="1"/>
        <v>0</v>
      </c>
      <c r="D35" s="191"/>
      <c r="E35" s="191"/>
      <c r="F35" s="199"/>
      <c r="G35" s="178"/>
    </row>
    <row r="36" spans="1:7" ht="69" hidden="1" customHeight="1">
      <c r="A36" s="142">
        <v>18010400</v>
      </c>
      <c r="B36" s="335" t="s">
        <v>103</v>
      </c>
      <c r="C36" s="191">
        <f t="shared" si="1"/>
        <v>0</v>
      </c>
      <c r="D36" s="191"/>
      <c r="E36" s="191"/>
      <c r="F36" s="199"/>
      <c r="G36" s="178"/>
    </row>
    <row r="37" spans="1:7" ht="30" hidden="1" customHeight="1">
      <c r="A37" s="142">
        <v>18010500</v>
      </c>
      <c r="B37" s="93" t="s">
        <v>104</v>
      </c>
      <c r="C37" s="191">
        <f t="shared" si="1"/>
        <v>0</v>
      </c>
      <c r="D37" s="191"/>
      <c r="E37" s="200"/>
      <c r="F37" s="197"/>
      <c r="G37" s="177"/>
    </row>
    <row r="38" spans="1:7" ht="30" hidden="1" customHeight="1">
      <c r="A38" s="142">
        <v>18010600</v>
      </c>
      <c r="B38" s="93" t="s">
        <v>105</v>
      </c>
      <c r="C38" s="191">
        <f t="shared" si="1"/>
        <v>0</v>
      </c>
      <c r="D38" s="191"/>
      <c r="E38" s="200"/>
      <c r="F38" s="197"/>
    </row>
    <row r="39" spans="1:7" ht="30" hidden="1" customHeight="1">
      <c r="A39" s="142">
        <v>18010700</v>
      </c>
      <c r="B39" s="93" t="s">
        <v>106</v>
      </c>
      <c r="C39" s="191">
        <f t="shared" si="1"/>
        <v>0</v>
      </c>
      <c r="D39" s="191"/>
      <c r="E39" s="200"/>
      <c r="F39" s="197"/>
    </row>
    <row r="40" spans="1:7" ht="30" hidden="1" customHeight="1">
      <c r="A40" s="142">
        <v>18010900</v>
      </c>
      <c r="B40" s="93" t="s">
        <v>107</v>
      </c>
      <c r="C40" s="191">
        <f t="shared" si="1"/>
        <v>0</v>
      </c>
      <c r="D40" s="191"/>
      <c r="E40" s="200"/>
      <c r="F40" s="197"/>
    </row>
    <row r="41" spans="1:7" ht="30" hidden="1" customHeight="1">
      <c r="A41" s="142">
        <v>18011000</v>
      </c>
      <c r="B41" s="93" t="s">
        <v>108</v>
      </c>
      <c r="C41" s="191">
        <f t="shared" si="1"/>
        <v>0</v>
      </c>
      <c r="D41" s="191"/>
      <c r="E41" s="200"/>
      <c r="F41" s="197"/>
    </row>
    <row r="42" spans="1:7" ht="30" hidden="1" customHeight="1">
      <c r="A42" s="94">
        <v>18030000</v>
      </c>
      <c r="B42" s="95" t="s">
        <v>109</v>
      </c>
      <c r="C42" s="188">
        <f>SUM(D42)</f>
        <v>0</v>
      </c>
      <c r="D42" s="192">
        <f>SUM(D43:D44)</f>
        <v>0</v>
      </c>
      <c r="E42" s="200"/>
      <c r="F42" s="197"/>
    </row>
    <row r="43" spans="1:7" ht="27" hidden="1" customHeight="1">
      <c r="A43" s="96">
        <v>18030100</v>
      </c>
      <c r="B43" s="97" t="s">
        <v>110</v>
      </c>
      <c r="C43" s="191">
        <f t="shared" si="1"/>
        <v>0</v>
      </c>
      <c r="D43" s="191"/>
      <c r="E43" s="200"/>
      <c r="F43" s="197"/>
    </row>
    <row r="44" spans="1:7" ht="47.25" hidden="1" customHeight="1">
      <c r="A44" s="98" t="s">
        <v>111</v>
      </c>
      <c r="B44" s="99" t="s">
        <v>112</v>
      </c>
      <c r="C44" s="191">
        <f t="shared" si="1"/>
        <v>0</v>
      </c>
      <c r="D44" s="191"/>
      <c r="E44" s="200"/>
      <c r="F44" s="197"/>
    </row>
    <row r="45" spans="1:7" ht="24.75" hidden="1" customHeight="1">
      <c r="A45" s="83">
        <v>18050000</v>
      </c>
      <c r="B45" s="84" t="s">
        <v>113</v>
      </c>
      <c r="C45" s="188">
        <f>SUM(D45)</f>
        <v>0</v>
      </c>
      <c r="D45" s="192">
        <f>SUM(D46:D48)</f>
        <v>0</v>
      </c>
      <c r="E45" s="192"/>
      <c r="F45" s="198"/>
    </row>
    <row r="46" spans="1:7" ht="30" hidden="1" customHeight="1">
      <c r="A46" s="142">
        <v>18050300</v>
      </c>
      <c r="B46" s="100" t="s">
        <v>114</v>
      </c>
      <c r="C46" s="191">
        <f t="shared" si="1"/>
        <v>0</v>
      </c>
      <c r="D46" s="191"/>
      <c r="E46" s="191"/>
      <c r="F46" s="199"/>
    </row>
    <row r="47" spans="1:7" ht="30" hidden="1" customHeight="1">
      <c r="A47" s="142">
        <v>18050400</v>
      </c>
      <c r="B47" s="100" t="s">
        <v>115</v>
      </c>
      <c r="C47" s="191">
        <f t="shared" si="1"/>
        <v>0</v>
      </c>
      <c r="D47" s="191"/>
      <c r="E47" s="191"/>
      <c r="F47" s="199"/>
    </row>
    <row r="48" spans="1:7" ht="105.75" hidden="1" customHeight="1">
      <c r="A48" s="142">
        <v>18050500</v>
      </c>
      <c r="B48" s="143" t="s">
        <v>116</v>
      </c>
      <c r="C48" s="191">
        <f t="shared" si="1"/>
        <v>0</v>
      </c>
      <c r="D48" s="191"/>
      <c r="E48" s="191"/>
      <c r="F48" s="199"/>
    </row>
    <row r="49" spans="1:7" ht="30" hidden="1" customHeight="1">
      <c r="A49" s="83">
        <v>19000000</v>
      </c>
      <c r="B49" s="101" t="s">
        <v>117</v>
      </c>
      <c r="C49" s="188">
        <f>SUM(E49)</f>
        <v>0</v>
      </c>
      <c r="D49" s="192"/>
      <c r="E49" s="192">
        <f>SUM(E50)</f>
        <v>0</v>
      </c>
      <c r="F49" s="198"/>
    </row>
    <row r="50" spans="1:7" ht="27" hidden="1" customHeight="1">
      <c r="A50" s="83">
        <v>19010000</v>
      </c>
      <c r="B50" s="101" t="s">
        <v>118</v>
      </c>
      <c r="C50" s="188">
        <f>SUM(E50)</f>
        <v>0</v>
      </c>
      <c r="D50" s="192"/>
      <c r="E50" s="192">
        <f>SUM(E51:E53)</f>
        <v>0</v>
      </c>
      <c r="F50" s="198"/>
    </row>
    <row r="51" spans="1:7" ht="51.75" hidden="1" customHeight="1">
      <c r="A51" s="142">
        <v>19010100</v>
      </c>
      <c r="B51" s="102" t="s">
        <v>119</v>
      </c>
      <c r="C51" s="201">
        <f>SUM(E51)</f>
        <v>0</v>
      </c>
      <c r="D51" s="191"/>
      <c r="E51" s="191"/>
      <c r="F51" s="199"/>
    </row>
    <row r="52" spans="1:7" ht="50.25" hidden="1" customHeight="1">
      <c r="A52" s="142">
        <v>19010200</v>
      </c>
      <c r="B52" s="143" t="s">
        <v>120</v>
      </c>
      <c r="C52" s="201">
        <f>SUM(E52)</f>
        <v>0</v>
      </c>
      <c r="D52" s="191"/>
      <c r="E52" s="191"/>
      <c r="F52" s="199"/>
    </row>
    <row r="53" spans="1:7" ht="78" hidden="1" customHeight="1">
      <c r="A53" s="142">
        <v>19010300</v>
      </c>
      <c r="B53" s="103" t="s">
        <v>121</v>
      </c>
      <c r="C53" s="201">
        <f>SUM(E53)</f>
        <v>0</v>
      </c>
      <c r="D53" s="191"/>
      <c r="E53" s="191"/>
      <c r="F53" s="199"/>
    </row>
    <row r="54" spans="1:7" ht="30" hidden="1" customHeight="1">
      <c r="A54" s="83">
        <v>20000000</v>
      </c>
      <c r="B54" s="84" t="s">
        <v>122</v>
      </c>
      <c r="C54" s="196">
        <f>SUM(D54,E54)</f>
        <v>0</v>
      </c>
      <c r="D54" s="192">
        <f>SUM(D72,D62,D55)</f>
        <v>0</v>
      </c>
      <c r="E54" s="333">
        <f>SUM(E72,E76)</f>
        <v>0</v>
      </c>
      <c r="F54" s="197"/>
      <c r="G54" s="177"/>
    </row>
    <row r="55" spans="1:7" ht="54" hidden="1" customHeight="1">
      <c r="A55" s="83">
        <v>21000000</v>
      </c>
      <c r="B55" s="84" t="s">
        <v>123</v>
      </c>
      <c r="C55" s="196">
        <f>SUM(C56,C59,C58)</f>
        <v>0</v>
      </c>
      <c r="D55" s="192">
        <f>SUM(D56,D59,D58)</f>
        <v>0</v>
      </c>
      <c r="E55" s="200"/>
      <c r="F55" s="197"/>
    </row>
    <row r="56" spans="1:7" ht="143.25" hidden="1" customHeight="1">
      <c r="A56" s="183">
        <v>21010000</v>
      </c>
      <c r="B56" s="138" t="s">
        <v>365</v>
      </c>
      <c r="C56" s="202">
        <f t="shared" ref="C56:C63" si="2">SUM(D56)</f>
        <v>0</v>
      </c>
      <c r="D56" s="203">
        <f>SUM(D57)</f>
        <v>0</v>
      </c>
      <c r="E56" s="204"/>
      <c r="F56" s="205"/>
      <c r="G56" s="135"/>
    </row>
    <row r="57" spans="1:7" s="104" customFormat="1" ht="76.5" hidden="1" customHeight="1">
      <c r="A57" s="142">
        <v>21010300</v>
      </c>
      <c r="B57" s="93" t="s">
        <v>124</v>
      </c>
      <c r="C57" s="191">
        <f>SUM(D57)</f>
        <v>0</v>
      </c>
      <c r="D57" s="191"/>
      <c r="E57" s="200"/>
      <c r="F57" s="197"/>
    </row>
    <row r="58" spans="1:7" s="104" customFormat="1" ht="46.5" hidden="1" customHeight="1">
      <c r="A58" s="142">
        <v>21050000</v>
      </c>
      <c r="B58" s="179" t="s">
        <v>469</v>
      </c>
      <c r="C58" s="191">
        <f>SUM(D58)</f>
        <v>0</v>
      </c>
      <c r="D58" s="191"/>
      <c r="E58" s="200"/>
      <c r="F58" s="207"/>
    </row>
    <row r="59" spans="1:7" ht="27.75" hidden="1" customHeight="1">
      <c r="A59" s="83">
        <v>21080000</v>
      </c>
      <c r="B59" s="84" t="s">
        <v>125</v>
      </c>
      <c r="C59" s="196">
        <f t="shared" si="2"/>
        <v>0</v>
      </c>
      <c r="D59" s="192">
        <f>SUM(D60:D61)</f>
        <v>0</v>
      </c>
      <c r="E59" s="206"/>
      <c r="F59" s="207"/>
    </row>
    <row r="60" spans="1:7" ht="28.5" hidden="1" customHeight="1">
      <c r="A60" s="142">
        <v>21081100</v>
      </c>
      <c r="B60" s="93" t="s">
        <v>126</v>
      </c>
      <c r="C60" s="191">
        <f>SUM(D60)</f>
        <v>0</v>
      </c>
      <c r="D60" s="191"/>
      <c r="E60" s="200"/>
      <c r="F60" s="197"/>
    </row>
    <row r="61" spans="1:7" ht="75.75" hidden="1" customHeight="1">
      <c r="A61" s="142">
        <v>21081500</v>
      </c>
      <c r="B61" s="93" t="s">
        <v>366</v>
      </c>
      <c r="C61" s="191">
        <f>SUM(D61)</f>
        <v>0</v>
      </c>
      <c r="D61" s="191"/>
      <c r="E61" s="200"/>
      <c r="F61" s="197"/>
    </row>
    <row r="62" spans="1:7" ht="52.5" hidden="1" customHeight="1">
      <c r="A62" s="83">
        <v>22000000</v>
      </c>
      <c r="B62" s="84" t="s">
        <v>127</v>
      </c>
      <c r="C62" s="196">
        <f t="shared" si="2"/>
        <v>0</v>
      </c>
      <c r="D62" s="192">
        <f>SUM(D69,D67,D63)</f>
        <v>0</v>
      </c>
      <c r="E62" s="200"/>
      <c r="F62" s="197"/>
    </row>
    <row r="63" spans="1:7" ht="30" hidden="1" customHeight="1">
      <c r="A63" s="83">
        <v>22010000</v>
      </c>
      <c r="B63" s="84" t="s">
        <v>128</v>
      </c>
      <c r="C63" s="196">
        <f t="shared" si="2"/>
        <v>0</v>
      </c>
      <c r="D63" s="192">
        <f>SUM(D64:D66)</f>
        <v>0</v>
      </c>
      <c r="E63" s="200"/>
      <c r="F63" s="197"/>
    </row>
    <row r="64" spans="1:7" ht="76.5" hidden="1" customHeight="1">
      <c r="A64" s="142">
        <v>22010300</v>
      </c>
      <c r="B64" s="121" t="s">
        <v>145</v>
      </c>
      <c r="C64" s="191">
        <f>SUM(D64)</f>
        <v>0</v>
      </c>
      <c r="D64" s="191"/>
      <c r="E64" s="200"/>
      <c r="F64" s="197"/>
    </row>
    <row r="65" spans="1:6" ht="28.5" hidden="1" customHeight="1">
      <c r="A65" s="142">
        <v>22012500</v>
      </c>
      <c r="B65" s="93" t="s">
        <v>129</v>
      </c>
      <c r="C65" s="191">
        <f>SUM(D65)</f>
        <v>0</v>
      </c>
      <c r="D65" s="191"/>
      <c r="E65" s="200"/>
      <c r="F65" s="197"/>
    </row>
    <row r="66" spans="1:6" ht="54" hidden="1" customHeight="1">
      <c r="A66" s="142">
        <v>22012600</v>
      </c>
      <c r="B66" s="122" t="s">
        <v>146</v>
      </c>
      <c r="C66" s="191">
        <f>SUM(D66)</f>
        <v>0</v>
      </c>
      <c r="D66" s="191"/>
      <c r="E66" s="200"/>
      <c r="F66" s="197"/>
    </row>
    <row r="67" spans="1:6" ht="72" hidden="1" customHeight="1">
      <c r="A67" s="83">
        <v>22080000</v>
      </c>
      <c r="B67" s="105" t="s">
        <v>130</v>
      </c>
      <c r="C67" s="196">
        <f>SUM(D67)</f>
        <v>0</v>
      </c>
      <c r="D67" s="192">
        <f>SUM(D68)</f>
        <v>0</v>
      </c>
      <c r="E67" s="206"/>
      <c r="F67" s="207"/>
    </row>
    <row r="68" spans="1:6" ht="84" hidden="1" customHeight="1">
      <c r="A68" s="142">
        <v>22080400</v>
      </c>
      <c r="B68" s="93" t="s">
        <v>131</v>
      </c>
      <c r="C68" s="191">
        <f>SUM(D68)</f>
        <v>0</v>
      </c>
      <c r="D68" s="191"/>
      <c r="E68" s="200"/>
      <c r="F68" s="197"/>
    </row>
    <row r="69" spans="1:6" ht="27" hidden="1" customHeight="1">
      <c r="A69" s="83">
        <v>22090000</v>
      </c>
      <c r="B69" s="84" t="s">
        <v>132</v>
      </c>
      <c r="C69" s="196">
        <f t="shared" ref="C69:C74" si="3">SUM(D69)</f>
        <v>0</v>
      </c>
      <c r="D69" s="192">
        <f>SUM(D70:D71)</f>
        <v>0</v>
      </c>
      <c r="E69" s="206"/>
      <c r="F69" s="207"/>
    </row>
    <row r="70" spans="1:6" ht="73.5" hidden="1" customHeight="1">
      <c r="A70" s="142">
        <v>22090100</v>
      </c>
      <c r="B70" s="93" t="s">
        <v>133</v>
      </c>
      <c r="C70" s="191">
        <f t="shared" si="3"/>
        <v>0</v>
      </c>
      <c r="D70" s="191"/>
      <c r="E70" s="200"/>
      <c r="F70" s="197"/>
    </row>
    <row r="71" spans="1:6" ht="75.75" hidden="1" customHeight="1">
      <c r="A71" s="142">
        <v>22090400</v>
      </c>
      <c r="B71" s="93" t="s">
        <v>134</v>
      </c>
      <c r="C71" s="191">
        <f t="shared" si="3"/>
        <v>0</v>
      </c>
      <c r="D71" s="191"/>
      <c r="E71" s="200"/>
      <c r="F71" s="197"/>
    </row>
    <row r="72" spans="1:6" ht="25.5" hidden="1" customHeight="1">
      <c r="A72" s="83">
        <v>24000000</v>
      </c>
      <c r="B72" s="84" t="s">
        <v>135</v>
      </c>
      <c r="C72" s="196">
        <f>SUM(D72:E72)</f>
        <v>0</v>
      </c>
      <c r="D72" s="192">
        <f>SUM(D73)</f>
        <v>0</v>
      </c>
      <c r="E72" s="192"/>
      <c r="F72" s="207"/>
    </row>
    <row r="73" spans="1:6" ht="27.75" hidden="1">
      <c r="A73" s="83">
        <v>24060000</v>
      </c>
      <c r="B73" s="84" t="s">
        <v>136</v>
      </c>
      <c r="C73" s="196">
        <f t="shared" si="3"/>
        <v>0</v>
      </c>
      <c r="D73" s="192">
        <f>SUM(D74)</f>
        <v>0</v>
      </c>
      <c r="E73" s="192"/>
      <c r="F73" s="197"/>
    </row>
    <row r="74" spans="1:6" ht="27.75" hidden="1">
      <c r="A74" s="142">
        <v>24060300</v>
      </c>
      <c r="B74" s="93" t="s">
        <v>136</v>
      </c>
      <c r="C74" s="191">
        <f t="shared" si="3"/>
        <v>0</v>
      </c>
      <c r="D74" s="191"/>
      <c r="E74" s="200"/>
      <c r="F74" s="197" t="s">
        <v>137</v>
      </c>
    </row>
    <row r="75" spans="1:6" ht="52.5" hidden="1" customHeight="1">
      <c r="A75" s="142">
        <v>24170000</v>
      </c>
      <c r="B75" s="179" t="s">
        <v>355</v>
      </c>
      <c r="C75" s="191">
        <f>SUM(E75)</f>
        <v>0</v>
      </c>
      <c r="D75" s="191"/>
      <c r="E75" s="191">
        <f>SUM(F75)</f>
        <v>0</v>
      </c>
      <c r="F75" s="197"/>
    </row>
    <row r="76" spans="1:6" ht="28.5" hidden="1" customHeight="1">
      <c r="A76" s="83">
        <v>25000000</v>
      </c>
      <c r="B76" s="84" t="s">
        <v>138</v>
      </c>
      <c r="C76" s="192">
        <f>SUM(E76)</f>
        <v>0</v>
      </c>
      <c r="D76" s="200"/>
      <c r="E76" s="192">
        <f>SUM(E77)</f>
        <v>0</v>
      </c>
      <c r="F76" s="197"/>
    </row>
    <row r="77" spans="1:6" ht="51" hidden="1" customHeight="1">
      <c r="A77" s="83">
        <v>25010000</v>
      </c>
      <c r="B77" s="84" t="s">
        <v>139</v>
      </c>
      <c r="C77" s="192">
        <f>SUM(E77)</f>
        <v>0</v>
      </c>
      <c r="D77" s="208"/>
      <c r="E77" s="192">
        <f>SUM(E78:E81)</f>
        <v>0</v>
      </c>
      <c r="F77" s="197"/>
    </row>
    <row r="78" spans="1:6" ht="51" hidden="1" customHeight="1">
      <c r="A78" s="142">
        <v>25010100</v>
      </c>
      <c r="B78" s="93" t="s">
        <v>140</v>
      </c>
      <c r="C78" s="191">
        <f>SUM(E78)</f>
        <v>0</v>
      </c>
      <c r="D78" s="208"/>
      <c r="E78" s="209"/>
      <c r="F78" s="210"/>
    </row>
    <row r="79" spans="1:6" ht="51" hidden="1" customHeight="1">
      <c r="A79" s="142">
        <v>25010200</v>
      </c>
      <c r="B79" s="93" t="s">
        <v>147</v>
      </c>
      <c r="C79" s="191"/>
      <c r="D79" s="208"/>
      <c r="E79" s="209"/>
      <c r="F79" s="210"/>
    </row>
    <row r="80" spans="1:6" ht="30" hidden="1" customHeight="1">
      <c r="A80" s="142">
        <v>25010300</v>
      </c>
      <c r="B80" s="93" t="s">
        <v>141</v>
      </c>
      <c r="C80" s="191">
        <f>SUM(E80)</f>
        <v>0</v>
      </c>
      <c r="D80" s="208"/>
      <c r="E80" s="209"/>
      <c r="F80" s="210"/>
    </row>
    <row r="81" spans="1:7" ht="75" hidden="1" customHeight="1">
      <c r="A81" s="142">
        <v>25010400</v>
      </c>
      <c r="B81" s="122" t="s">
        <v>142</v>
      </c>
      <c r="C81" s="191"/>
      <c r="D81" s="211"/>
      <c r="E81" s="191"/>
      <c r="F81" s="199"/>
    </row>
    <row r="82" spans="1:7" ht="26.25" hidden="1" customHeight="1">
      <c r="A82" s="85">
        <v>30000000</v>
      </c>
      <c r="B82" s="123" t="s">
        <v>148</v>
      </c>
      <c r="C82" s="192">
        <f>SUM(E82)</f>
        <v>0</v>
      </c>
      <c r="D82" s="211"/>
      <c r="E82" s="192">
        <f>SUM(F82)</f>
        <v>0</v>
      </c>
      <c r="F82" s="198">
        <f>SUM(F83)</f>
        <v>0</v>
      </c>
    </row>
    <row r="83" spans="1:7" ht="27" hidden="1" customHeight="1">
      <c r="A83" s="85">
        <v>33000000</v>
      </c>
      <c r="B83" s="136" t="s">
        <v>149</v>
      </c>
      <c r="C83" s="192">
        <f>SUM(E83)</f>
        <v>0</v>
      </c>
      <c r="D83" s="212"/>
      <c r="E83" s="192">
        <f>SUM(F83)</f>
        <v>0</v>
      </c>
      <c r="F83" s="198">
        <f>SUM(F84)</f>
        <v>0</v>
      </c>
    </row>
    <row r="84" spans="1:7" ht="26.25" hidden="1" customHeight="1">
      <c r="A84" s="87">
        <v>33010000</v>
      </c>
      <c r="B84" s="137" t="s">
        <v>150</v>
      </c>
      <c r="C84" s="191">
        <f>SUM(E84)</f>
        <v>0</v>
      </c>
      <c r="D84" s="211"/>
      <c r="E84" s="191"/>
      <c r="F84" s="199"/>
    </row>
    <row r="85" spans="1:7" ht="99" hidden="1" customHeight="1">
      <c r="A85" s="142">
        <v>33010100</v>
      </c>
      <c r="B85" s="121" t="s">
        <v>151</v>
      </c>
      <c r="C85" s="191">
        <f>SUM(E85)</f>
        <v>0</v>
      </c>
      <c r="D85" s="211"/>
      <c r="E85" s="191"/>
      <c r="F85" s="199"/>
    </row>
    <row r="86" spans="1:7" ht="45" hidden="1" customHeight="1">
      <c r="A86" s="142"/>
      <c r="B86" s="84" t="s">
        <v>356</v>
      </c>
      <c r="C86" s="192">
        <f>SUM(C12,C54,C82)</f>
        <v>0</v>
      </c>
      <c r="D86" s="192">
        <f>SUM(D12,D54)</f>
        <v>0</v>
      </c>
      <c r="E86" s="333">
        <f>SUM(E12,E54,E82)</f>
        <v>0</v>
      </c>
      <c r="F86" s="334">
        <f>SUM(F82,F72)</f>
        <v>0</v>
      </c>
      <c r="G86" s="106"/>
    </row>
    <row r="87" spans="1:7" ht="38.450000000000003" customHeight="1">
      <c r="A87" s="83">
        <v>40000000</v>
      </c>
      <c r="B87" s="312" t="s">
        <v>68</v>
      </c>
      <c r="C87" s="196">
        <f>SUM(D87)</f>
        <v>2675768</v>
      </c>
      <c r="D87" s="192">
        <f>SUM(D88)</f>
        <v>2675768</v>
      </c>
      <c r="E87" s="313"/>
      <c r="F87" s="314"/>
    </row>
    <row r="88" spans="1:7" ht="36.6" customHeight="1">
      <c r="A88" s="83">
        <v>41000000</v>
      </c>
      <c r="B88" s="312" t="s">
        <v>69</v>
      </c>
      <c r="C88" s="196">
        <f>SUM(D88)</f>
        <v>2675768</v>
      </c>
      <c r="D88" s="192">
        <f>SUM(D95,D93,D89)</f>
        <v>2675768</v>
      </c>
      <c r="E88" s="313"/>
      <c r="F88" s="314"/>
    </row>
    <row r="89" spans="1:7" ht="60" customHeight="1">
      <c r="A89" s="83">
        <v>41030000</v>
      </c>
      <c r="B89" s="312" t="s">
        <v>367</v>
      </c>
      <c r="C89" s="196">
        <f>SUM(D89)</f>
        <v>446602</v>
      </c>
      <c r="D89" s="192">
        <f>SUM(D90:D92)</f>
        <v>446602</v>
      </c>
      <c r="E89" s="313"/>
      <c r="F89" s="314"/>
    </row>
    <row r="90" spans="1:7" ht="63" hidden="1" customHeight="1">
      <c r="A90" s="315">
        <v>41033900</v>
      </c>
      <c r="B90" s="143" t="s">
        <v>143</v>
      </c>
      <c r="C90" s="191">
        <f>SUM(D90)</f>
        <v>0</v>
      </c>
      <c r="D90" s="191"/>
      <c r="E90" s="201"/>
      <c r="F90" s="316"/>
    </row>
    <row r="91" spans="1:7" ht="51" hidden="1" customHeight="1">
      <c r="A91" s="315">
        <v>41034200</v>
      </c>
      <c r="B91" s="143" t="s">
        <v>144</v>
      </c>
      <c r="C91" s="191">
        <f>SUM(D91)</f>
        <v>0</v>
      </c>
      <c r="D91" s="191"/>
      <c r="E91" s="201"/>
      <c r="F91" s="316"/>
    </row>
    <row r="92" spans="1:7" ht="104.25" customHeight="1">
      <c r="A92" s="315">
        <v>41035100</v>
      </c>
      <c r="B92" s="317" t="s">
        <v>301</v>
      </c>
      <c r="C92" s="191">
        <f t="shared" ref="C92" si="4">SUM(D92)</f>
        <v>446602</v>
      </c>
      <c r="D92" s="191">
        <v>446602</v>
      </c>
      <c r="E92" s="200"/>
      <c r="F92" s="197"/>
    </row>
    <row r="93" spans="1:7" ht="11.25" hidden="1" customHeight="1">
      <c r="A93" s="318">
        <v>41040000</v>
      </c>
      <c r="B93" s="319" t="s">
        <v>368</v>
      </c>
      <c r="C93" s="192">
        <f>SUM(D93)</f>
        <v>0</v>
      </c>
      <c r="D93" s="192">
        <f>SUM(D94)</f>
        <v>0</v>
      </c>
      <c r="E93" s="200"/>
      <c r="F93" s="197"/>
    </row>
    <row r="94" spans="1:7" ht="11.25" hidden="1" customHeight="1">
      <c r="A94" s="315">
        <v>41040200</v>
      </c>
      <c r="B94" s="317" t="s">
        <v>369</v>
      </c>
      <c r="C94" s="191">
        <f>SUM(D94)</f>
        <v>0</v>
      </c>
      <c r="D94" s="191"/>
      <c r="E94" s="200"/>
      <c r="F94" s="197"/>
    </row>
    <row r="95" spans="1:7" ht="55.9" customHeight="1">
      <c r="A95" s="318">
        <v>41050000</v>
      </c>
      <c r="B95" s="88" t="s">
        <v>309</v>
      </c>
      <c r="C95" s="192">
        <f t="shared" ref="C95" si="5">SUM(D95)</f>
        <v>2229166</v>
      </c>
      <c r="D95" s="192">
        <f>SUM(D96:D99)</f>
        <v>2229166</v>
      </c>
      <c r="E95" s="208"/>
      <c r="F95" s="320"/>
    </row>
    <row r="96" spans="1:7" ht="138.75" customHeight="1">
      <c r="A96" s="315">
        <v>41050800</v>
      </c>
      <c r="B96" s="143" t="s">
        <v>580</v>
      </c>
      <c r="C96" s="191">
        <f t="shared" ref="C96:C101" si="6">SUM(D96)</f>
        <v>641063</v>
      </c>
      <c r="D96" s="191">
        <v>641063</v>
      </c>
      <c r="E96" s="208"/>
      <c r="F96" s="320"/>
    </row>
    <row r="97" spans="1:7" ht="79.5" hidden="1" customHeight="1">
      <c r="A97" s="315">
        <v>41051000</v>
      </c>
      <c r="B97" s="143" t="s">
        <v>401</v>
      </c>
      <c r="C97" s="191">
        <f t="shared" si="6"/>
        <v>0</v>
      </c>
      <c r="D97" s="191"/>
      <c r="E97" s="321"/>
      <c r="F97" s="322"/>
    </row>
    <row r="98" spans="1:7" ht="109.5" customHeight="1">
      <c r="A98" s="315">
        <v>41051200</v>
      </c>
      <c r="B98" s="134" t="s">
        <v>357</v>
      </c>
      <c r="C98" s="191">
        <f t="shared" si="6"/>
        <v>833056</v>
      </c>
      <c r="D98" s="191">
        <v>833056</v>
      </c>
      <c r="E98" s="321"/>
      <c r="F98" s="322"/>
    </row>
    <row r="99" spans="1:7" ht="130.5" customHeight="1">
      <c r="A99" s="315">
        <v>41051400</v>
      </c>
      <c r="B99" s="134" t="s">
        <v>429</v>
      </c>
      <c r="C99" s="191">
        <f t="shared" si="6"/>
        <v>755047</v>
      </c>
      <c r="D99" s="191">
        <v>755047</v>
      </c>
      <c r="E99" s="321"/>
      <c r="F99" s="322"/>
    </row>
    <row r="100" spans="1:7" ht="80.25" hidden="1" customHeight="1">
      <c r="A100" s="315">
        <v>41051500</v>
      </c>
      <c r="B100" s="143" t="s">
        <v>311</v>
      </c>
      <c r="C100" s="191">
        <f t="shared" si="6"/>
        <v>0</v>
      </c>
      <c r="D100" s="191"/>
      <c r="E100" s="208"/>
      <c r="F100" s="320"/>
    </row>
    <row r="101" spans="1:7" ht="130.5" hidden="1" customHeight="1">
      <c r="A101" s="315">
        <v>41051700</v>
      </c>
      <c r="B101" s="143" t="s">
        <v>430</v>
      </c>
      <c r="C101" s="191">
        <f t="shared" si="6"/>
        <v>0</v>
      </c>
      <c r="D101" s="191"/>
      <c r="E101" s="208"/>
      <c r="F101" s="320"/>
    </row>
    <row r="102" spans="1:7" ht="108.75" hidden="1" customHeight="1">
      <c r="A102" s="315">
        <v>41051800</v>
      </c>
      <c r="B102" s="143" t="s">
        <v>487</v>
      </c>
      <c r="C102" s="191">
        <f t="shared" ref="C102:C108" si="7">SUM(D102)</f>
        <v>0</v>
      </c>
      <c r="D102" s="191"/>
      <c r="E102" s="208"/>
      <c r="F102" s="320"/>
    </row>
    <row r="103" spans="1:7" ht="106.5" hidden="1" customHeight="1">
      <c r="A103" s="315">
        <v>41052000</v>
      </c>
      <c r="B103" s="317" t="s">
        <v>310</v>
      </c>
      <c r="C103" s="191">
        <f t="shared" si="7"/>
        <v>0</v>
      </c>
      <c r="D103" s="191"/>
      <c r="E103" s="191"/>
      <c r="F103" s="320"/>
    </row>
    <row r="104" spans="1:7" ht="34.5" hidden="1" customHeight="1">
      <c r="A104" s="323">
        <v>41053900</v>
      </c>
      <c r="B104" s="324" t="s">
        <v>312</v>
      </c>
      <c r="C104" s="325">
        <f t="shared" si="7"/>
        <v>0</v>
      </c>
      <c r="D104" s="325"/>
      <c r="E104" s="325"/>
      <c r="F104" s="322"/>
    </row>
    <row r="105" spans="1:7" ht="134.25" hidden="1" customHeight="1">
      <c r="A105" s="323">
        <v>41054800</v>
      </c>
      <c r="B105" s="324" t="s">
        <v>431</v>
      </c>
      <c r="C105" s="325">
        <f t="shared" si="7"/>
        <v>0</v>
      </c>
      <c r="D105" s="325"/>
      <c r="E105" s="325"/>
      <c r="F105" s="322"/>
    </row>
    <row r="106" spans="1:7" ht="206.45" hidden="1" customHeight="1">
      <c r="A106" s="315">
        <v>41050900</v>
      </c>
      <c r="B106" s="134" t="s">
        <v>477</v>
      </c>
      <c r="C106" s="191">
        <f t="shared" si="7"/>
        <v>0</v>
      </c>
      <c r="D106" s="191"/>
      <c r="E106" s="191"/>
      <c r="F106" s="320"/>
    </row>
    <row r="107" spans="1:7" ht="111.75" hidden="1" customHeight="1">
      <c r="A107" s="315">
        <v>41053000</v>
      </c>
      <c r="B107" s="134" t="s">
        <v>577</v>
      </c>
      <c r="C107" s="191">
        <f t="shared" si="7"/>
        <v>0</v>
      </c>
      <c r="D107" s="191"/>
      <c r="E107" s="191"/>
      <c r="F107" s="320"/>
    </row>
    <row r="108" spans="1:7" ht="111.75" hidden="1" customHeight="1">
      <c r="A108" s="326">
        <v>41055000</v>
      </c>
      <c r="B108" s="351" t="s">
        <v>578</v>
      </c>
      <c r="C108" s="327">
        <f t="shared" si="7"/>
        <v>0</v>
      </c>
      <c r="D108" s="327"/>
      <c r="E108" s="327"/>
      <c r="F108" s="328"/>
    </row>
    <row r="109" spans="1:7" ht="27.75" customHeight="1">
      <c r="A109" s="329"/>
      <c r="B109" s="352" t="s">
        <v>358</v>
      </c>
      <c r="C109" s="330">
        <f>SUM(D109:E109)</f>
        <v>2675768</v>
      </c>
      <c r="D109" s="330">
        <f>SUM(D86:D87)</f>
        <v>2675768</v>
      </c>
      <c r="E109" s="330">
        <f>SUM(E86:E87)</f>
        <v>0</v>
      </c>
      <c r="F109" s="331">
        <f>SUM(F86:F87)</f>
        <v>0</v>
      </c>
      <c r="G109" s="34"/>
    </row>
    <row r="110" spans="1:7" ht="154.15" customHeight="1">
      <c r="A110" s="657" t="s">
        <v>588</v>
      </c>
      <c r="B110" s="657"/>
      <c r="C110" s="657"/>
      <c r="D110" s="657"/>
      <c r="E110" s="657"/>
      <c r="F110" s="657"/>
      <c r="G110" s="34"/>
    </row>
    <row r="111" spans="1:7" ht="33.75" customHeight="1">
      <c r="A111" s="35"/>
      <c r="B111" s="36"/>
      <c r="C111" s="36"/>
      <c r="D111" s="37"/>
      <c r="E111" s="37"/>
      <c r="F111" s="37"/>
    </row>
    <row r="112" spans="1:7" ht="24.75" customHeight="1">
      <c r="A112" s="38"/>
      <c r="B112" s="39"/>
      <c r="C112" s="39"/>
      <c r="D112" s="40"/>
      <c r="E112" s="40"/>
      <c r="F112" s="40"/>
    </row>
    <row r="113" spans="1:6" ht="23.25">
      <c r="A113" s="41"/>
      <c r="B113" s="41"/>
      <c r="C113" s="41"/>
      <c r="D113" s="41"/>
      <c r="E113" s="41"/>
      <c r="F113" s="41"/>
    </row>
    <row r="114" spans="1:6" ht="23.25">
      <c r="A114" s="42"/>
      <c r="B114" s="43"/>
      <c r="C114" s="43"/>
      <c r="D114" s="37"/>
      <c r="E114" s="37"/>
      <c r="F114" s="37"/>
    </row>
    <row r="115" spans="1:6" ht="21.75" customHeight="1">
      <c r="A115" s="41"/>
      <c r="B115" s="41"/>
      <c r="C115" s="41"/>
      <c r="D115" s="41"/>
      <c r="E115" s="41"/>
      <c r="F115" s="41"/>
    </row>
    <row r="116" spans="1:6" ht="23.25">
      <c r="A116" s="32"/>
      <c r="B116" s="32"/>
      <c r="C116" s="32"/>
      <c r="D116" s="32"/>
      <c r="E116" s="32"/>
      <c r="F116" s="32"/>
    </row>
    <row r="117" spans="1:6" ht="23.25">
      <c r="A117" s="41"/>
      <c r="B117" s="41"/>
      <c r="C117" s="41"/>
      <c r="D117" s="41"/>
      <c r="E117" s="41"/>
      <c r="F117" s="41"/>
    </row>
    <row r="118" spans="1:6" ht="23.25">
      <c r="A118" s="32"/>
      <c r="B118" s="32"/>
      <c r="C118" s="32"/>
      <c r="D118" s="32"/>
      <c r="E118" s="32"/>
      <c r="F118" s="32"/>
    </row>
    <row r="119" spans="1:6" ht="23.25">
      <c r="A119" s="32"/>
      <c r="B119" s="32"/>
      <c r="C119" s="32"/>
      <c r="D119" s="32"/>
      <c r="E119" s="32"/>
      <c r="F119" s="32"/>
    </row>
    <row r="120" spans="1:6" ht="23.25">
      <c r="A120" s="32"/>
      <c r="B120" s="32"/>
      <c r="C120" s="32"/>
      <c r="D120" s="32"/>
      <c r="E120" s="32"/>
      <c r="F120" s="32"/>
    </row>
    <row r="121" spans="1:6" ht="23.25">
      <c r="A121" s="32"/>
      <c r="B121" s="32"/>
      <c r="C121" s="32"/>
      <c r="D121" s="32"/>
      <c r="E121" s="32"/>
      <c r="F121" s="32"/>
    </row>
    <row r="122" spans="1:6" ht="23.25">
      <c r="A122" s="32"/>
      <c r="B122" s="32"/>
      <c r="C122" s="32"/>
      <c r="D122" s="32"/>
      <c r="E122" s="32"/>
      <c r="F122" s="32"/>
    </row>
    <row r="123" spans="1:6" ht="23.25">
      <c r="A123" s="32"/>
      <c r="B123" s="32"/>
      <c r="C123" s="32"/>
      <c r="D123" s="32"/>
      <c r="E123" s="32"/>
      <c r="F123" s="32"/>
    </row>
    <row r="124" spans="1:6" ht="23.25">
      <c r="A124" s="32"/>
      <c r="B124" s="32"/>
      <c r="C124" s="32"/>
      <c r="D124" s="32"/>
      <c r="E124" s="32"/>
      <c r="F124" s="32"/>
    </row>
    <row r="125" spans="1:6" ht="23.25">
      <c r="A125" s="32"/>
      <c r="B125" s="32"/>
      <c r="C125" s="32"/>
      <c r="D125" s="32"/>
      <c r="E125" s="32"/>
      <c r="F125" s="32"/>
    </row>
    <row r="126" spans="1:6" ht="23.25">
      <c r="A126" s="32"/>
      <c r="B126" s="32"/>
      <c r="C126" s="32"/>
      <c r="D126" s="32"/>
      <c r="E126" s="32"/>
      <c r="F126" s="32"/>
    </row>
    <row r="127" spans="1:6" ht="23.25">
      <c r="A127" s="32"/>
      <c r="B127" s="32"/>
      <c r="C127" s="32"/>
      <c r="D127" s="32"/>
      <c r="E127" s="32"/>
      <c r="F127" s="32"/>
    </row>
    <row r="128" spans="1:6" ht="23.25">
      <c r="A128" s="32"/>
      <c r="B128" s="32"/>
      <c r="C128" s="32"/>
      <c r="D128" s="32"/>
      <c r="E128" s="32"/>
      <c r="F128" s="32"/>
    </row>
    <row r="129" spans="1:6" ht="23.25">
      <c r="A129" s="41"/>
      <c r="B129" s="41"/>
      <c r="C129" s="41"/>
      <c r="D129" s="41"/>
      <c r="E129" s="41"/>
      <c r="F129" s="41"/>
    </row>
    <row r="130" spans="1:6" ht="23.25">
      <c r="A130" s="41"/>
      <c r="B130" s="41"/>
      <c r="C130" s="41"/>
      <c r="D130" s="41"/>
      <c r="E130" s="41"/>
      <c r="F130" s="41"/>
    </row>
    <row r="131" spans="1:6" ht="23.25">
      <c r="A131" s="41"/>
      <c r="B131" s="41"/>
      <c r="C131" s="41"/>
      <c r="D131" s="41"/>
      <c r="E131" s="41"/>
      <c r="F131" s="41"/>
    </row>
    <row r="132" spans="1:6" ht="23.25">
      <c r="A132" s="41"/>
      <c r="B132" s="41"/>
      <c r="C132" s="41"/>
      <c r="D132" s="41"/>
      <c r="E132" s="41"/>
      <c r="F132" s="41"/>
    </row>
    <row r="133" spans="1:6" ht="23.25">
      <c r="A133" s="41"/>
      <c r="B133" s="41"/>
      <c r="C133" s="41"/>
      <c r="D133" s="41"/>
      <c r="E133" s="41"/>
      <c r="F133" s="41"/>
    </row>
    <row r="134" spans="1:6" ht="23.25">
      <c r="A134" s="41"/>
      <c r="B134" s="41"/>
      <c r="C134" s="41"/>
      <c r="D134" s="41"/>
      <c r="E134" s="41"/>
      <c r="F134" s="41"/>
    </row>
    <row r="135" spans="1:6" ht="23.25">
      <c r="A135" s="41"/>
      <c r="B135" s="41"/>
      <c r="C135" s="41"/>
      <c r="D135" s="41"/>
      <c r="E135" s="41"/>
      <c r="F135" s="41"/>
    </row>
    <row r="136" spans="1:6" ht="23.25">
      <c r="A136" s="41"/>
      <c r="B136" s="41"/>
      <c r="C136" s="41"/>
      <c r="D136" s="41"/>
      <c r="E136" s="41"/>
      <c r="F136" s="41"/>
    </row>
    <row r="137" spans="1:6" ht="23.25">
      <c r="A137" s="41"/>
      <c r="B137" s="41"/>
      <c r="C137" s="41"/>
      <c r="D137" s="41"/>
      <c r="E137" s="41"/>
      <c r="F137" s="41"/>
    </row>
    <row r="138" spans="1:6" ht="23.25">
      <c r="A138" s="41"/>
      <c r="B138" s="41"/>
      <c r="C138" s="41"/>
      <c r="D138" s="41"/>
      <c r="E138" s="41"/>
      <c r="F138" s="41"/>
    </row>
    <row r="139" spans="1:6" ht="23.25">
      <c r="A139" s="41"/>
      <c r="B139" s="41"/>
      <c r="C139" s="41"/>
      <c r="D139" s="41"/>
      <c r="E139" s="41"/>
      <c r="F139" s="41"/>
    </row>
    <row r="140" spans="1:6" ht="23.25">
      <c r="A140" s="41"/>
      <c r="B140" s="41"/>
      <c r="C140" s="41"/>
      <c r="D140" s="41"/>
      <c r="E140" s="41"/>
      <c r="F140" s="41"/>
    </row>
    <row r="141" spans="1:6" ht="23.25">
      <c r="A141" s="41"/>
      <c r="B141" s="41"/>
      <c r="C141" s="41"/>
      <c r="D141" s="41"/>
      <c r="E141" s="41"/>
      <c r="F141" s="41"/>
    </row>
    <row r="142" spans="1:6" ht="23.25">
      <c r="A142" s="41"/>
      <c r="B142" s="41"/>
      <c r="C142" s="41"/>
      <c r="D142" s="41"/>
      <c r="E142" s="41"/>
      <c r="F142" s="41"/>
    </row>
    <row r="143" spans="1:6" ht="23.25">
      <c r="A143" s="41"/>
      <c r="B143" s="41"/>
      <c r="C143" s="41"/>
      <c r="D143" s="41"/>
      <c r="E143" s="41"/>
      <c r="F143" s="41"/>
    </row>
    <row r="144" spans="1:6" ht="23.25">
      <c r="A144" s="41"/>
      <c r="B144" s="41"/>
      <c r="C144" s="41"/>
      <c r="D144" s="41"/>
      <c r="E144" s="41"/>
      <c r="F144" s="41"/>
    </row>
    <row r="145" spans="1:6" ht="23.25">
      <c r="A145" s="41"/>
      <c r="B145" s="41"/>
      <c r="C145" s="41"/>
      <c r="D145" s="41"/>
      <c r="E145" s="41"/>
      <c r="F145" s="41"/>
    </row>
    <row r="146" spans="1:6" ht="23.25">
      <c r="A146" s="41"/>
      <c r="B146" s="41"/>
      <c r="C146" s="41"/>
      <c r="D146" s="41"/>
      <c r="E146" s="41"/>
      <c r="F146" s="41"/>
    </row>
    <row r="147" spans="1:6" ht="23.25">
      <c r="A147" s="41"/>
      <c r="B147" s="41"/>
      <c r="C147" s="41"/>
      <c r="D147" s="41"/>
      <c r="E147" s="41"/>
      <c r="F147" s="41"/>
    </row>
    <row r="148" spans="1:6" ht="23.25">
      <c r="A148" s="41"/>
      <c r="B148" s="41"/>
      <c r="C148" s="41"/>
      <c r="D148" s="41"/>
      <c r="E148" s="41"/>
      <c r="F148" s="41"/>
    </row>
    <row r="149" spans="1:6" ht="23.25">
      <c r="A149" s="41"/>
      <c r="B149" s="41"/>
      <c r="C149" s="41"/>
      <c r="D149" s="41"/>
      <c r="E149" s="41"/>
      <c r="F149" s="41"/>
    </row>
    <row r="150" spans="1:6" ht="23.25">
      <c r="A150" s="41"/>
      <c r="B150" s="41"/>
      <c r="C150" s="41"/>
      <c r="D150" s="41"/>
      <c r="E150" s="41"/>
      <c r="F150" s="41"/>
    </row>
    <row r="151" spans="1:6" ht="23.25">
      <c r="A151" s="41"/>
      <c r="B151" s="41"/>
      <c r="C151" s="41"/>
      <c r="D151" s="41"/>
      <c r="E151" s="41"/>
      <c r="F151" s="41"/>
    </row>
    <row r="152" spans="1:6" ht="23.25">
      <c r="A152" s="41"/>
      <c r="B152" s="41"/>
      <c r="C152" s="41"/>
      <c r="D152" s="41"/>
      <c r="E152" s="41"/>
      <c r="F152" s="41"/>
    </row>
    <row r="153" spans="1:6" ht="23.25">
      <c r="A153" s="41"/>
      <c r="B153" s="41"/>
      <c r="C153" s="41"/>
      <c r="D153" s="41"/>
      <c r="E153" s="41"/>
      <c r="F153" s="41"/>
    </row>
    <row r="154" spans="1:6" ht="23.25">
      <c r="A154" s="41"/>
      <c r="B154" s="41"/>
      <c r="C154" s="41"/>
      <c r="D154" s="41"/>
      <c r="E154" s="41"/>
      <c r="F154" s="41"/>
    </row>
  </sheetData>
  <mergeCells count="13">
    <mergeCell ref="A110:F110"/>
    <mergeCell ref="C1:F1"/>
    <mergeCell ref="C2:F2"/>
    <mergeCell ref="D3:F3"/>
    <mergeCell ref="A6:F6"/>
    <mergeCell ref="A9:A10"/>
    <mergeCell ref="B9:B10"/>
    <mergeCell ref="C9:C10"/>
    <mergeCell ref="D9:D10"/>
    <mergeCell ref="E9:F9"/>
    <mergeCell ref="A7:F7"/>
    <mergeCell ref="A4:B4"/>
    <mergeCell ref="A5:B5"/>
  </mergeCells>
  <phoneticPr fontId="4" type="noConversion"/>
  <conditionalFormatting sqref="E109:F109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51181102362204722" footer="0.51181102362204722"/>
  <pageSetup paperSize="9" scale="49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view="pageBreakPreview" topLeftCell="A22" zoomScale="82" zoomScaleSheetLayoutView="82" workbookViewId="0">
      <selection activeCell="A38" sqref="A38:F38"/>
    </sheetView>
  </sheetViews>
  <sheetFormatPr defaultColWidth="8" defaultRowHeight="12.75"/>
  <cols>
    <col min="1" max="1" width="16" style="74" customWidth="1"/>
    <col min="2" max="2" width="32.28515625" style="68" customWidth="1"/>
    <col min="3" max="3" width="19.140625" style="68" customWidth="1"/>
    <col min="4" max="4" width="17.85546875" style="69" customWidth="1"/>
    <col min="5" max="5" width="17.28515625" style="69" customWidth="1"/>
    <col min="6" max="6" width="16" style="52" customWidth="1"/>
    <col min="7" max="8" width="8" style="52"/>
    <col min="9" max="9" width="12.140625" style="52" bestFit="1" customWidth="1"/>
    <col min="10" max="16384" width="8" style="52"/>
  </cols>
  <sheetData>
    <row r="1" spans="1:9" ht="16.5" customHeight="1">
      <c r="A1" s="49"/>
      <c r="B1" s="50"/>
      <c r="C1" s="50"/>
      <c r="D1" s="51"/>
      <c r="E1" s="680"/>
      <c r="F1" s="680"/>
    </row>
    <row r="2" spans="1:9" ht="17.25" customHeight="1">
      <c r="A2" s="49"/>
      <c r="B2" s="50"/>
      <c r="C2" s="50"/>
      <c r="D2" s="51"/>
      <c r="E2" s="681"/>
      <c r="F2" s="681"/>
    </row>
    <row r="3" spans="1:9" ht="18" customHeight="1">
      <c r="A3" s="49"/>
      <c r="B3" s="50"/>
      <c r="C3" s="50"/>
      <c r="D3" s="51"/>
      <c r="E3" s="681"/>
      <c r="F3" s="681"/>
    </row>
    <row r="4" spans="1:9" ht="18" customHeight="1">
      <c r="A4" s="49"/>
      <c r="B4" s="50"/>
      <c r="C4" s="50"/>
      <c r="D4" s="51"/>
      <c r="E4" s="215"/>
      <c r="F4" s="215"/>
    </row>
    <row r="5" spans="1:9" ht="27.75" customHeight="1">
      <c r="A5" s="239" t="s">
        <v>427</v>
      </c>
      <c r="B5" s="50"/>
      <c r="C5" s="50"/>
      <c r="D5" s="51"/>
      <c r="E5" s="51"/>
      <c r="F5" s="51"/>
    </row>
    <row r="6" spans="1:9" ht="27.75" customHeight="1">
      <c r="A6" s="238" t="s">
        <v>405</v>
      </c>
      <c r="B6" s="50"/>
      <c r="C6" s="50"/>
      <c r="D6" s="51"/>
      <c r="E6" s="51"/>
      <c r="F6" s="51"/>
    </row>
    <row r="7" spans="1:9" ht="21.75" customHeight="1">
      <c r="A7" s="49"/>
      <c r="B7" s="50"/>
      <c r="C7" s="50"/>
      <c r="D7" s="51"/>
      <c r="E7" s="51"/>
      <c r="F7" s="51"/>
    </row>
    <row r="8" spans="1:9" ht="78.75" customHeight="1">
      <c r="A8" s="682" t="s">
        <v>428</v>
      </c>
      <c r="B8" s="682"/>
      <c r="C8" s="682"/>
      <c r="D8" s="682"/>
      <c r="E8" s="682"/>
      <c r="F8" s="682"/>
    </row>
    <row r="9" spans="1:9" ht="30" customHeight="1">
      <c r="A9" s="49"/>
      <c r="B9" s="50"/>
      <c r="C9" s="50"/>
      <c r="D9" s="53"/>
      <c r="E9" s="53"/>
      <c r="F9" s="54" t="s">
        <v>0</v>
      </c>
    </row>
    <row r="10" spans="1:9" ht="39" customHeight="1">
      <c r="A10" s="671" t="s">
        <v>30</v>
      </c>
      <c r="B10" s="672" t="s">
        <v>329</v>
      </c>
      <c r="C10" s="673" t="s">
        <v>330</v>
      </c>
      <c r="D10" s="674" t="s">
        <v>74</v>
      </c>
      <c r="E10" s="673" t="s">
        <v>75</v>
      </c>
      <c r="F10" s="673"/>
    </row>
    <row r="11" spans="1:9" ht="51.75" customHeight="1">
      <c r="A11" s="671"/>
      <c r="B11" s="672"/>
      <c r="C11" s="673"/>
      <c r="D11" s="674"/>
      <c r="E11" s="56" t="s">
        <v>331</v>
      </c>
      <c r="F11" s="55" t="s">
        <v>337</v>
      </c>
    </row>
    <row r="12" spans="1:9" s="59" customFormat="1" ht="16.5" customHeight="1">
      <c r="A12" s="57">
        <v>1</v>
      </c>
      <c r="B12" s="57">
        <v>2</v>
      </c>
      <c r="C12" s="58">
        <v>3</v>
      </c>
      <c r="D12" s="58">
        <v>4</v>
      </c>
      <c r="E12" s="58">
        <v>5</v>
      </c>
      <c r="F12" s="58">
        <v>6</v>
      </c>
    </row>
    <row r="13" spans="1:9" ht="28.5" customHeight="1">
      <c r="A13" s="675" t="s">
        <v>332</v>
      </c>
      <c r="B13" s="676"/>
      <c r="C13" s="676"/>
      <c r="D13" s="676"/>
      <c r="E13" s="676"/>
      <c r="F13" s="677"/>
      <c r="G13" s="66"/>
    </row>
    <row r="14" spans="1:9" s="62" customFormat="1" ht="33.75" customHeight="1">
      <c r="A14" s="118" t="s">
        <v>31</v>
      </c>
      <c r="B14" s="60" t="s">
        <v>32</v>
      </c>
      <c r="C14" s="107">
        <f t="shared" ref="C14:C33" si="0">SUM(D14:E14)</f>
        <v>0</v>
      </c>
      <c r="D14" s="107">
        <f>D15</f>
        <v>3034518</v>
      </c>
      <c r="E14" s="107">
        <f>E15</f>
        <v>-3034518</v>
      </c>
      <c r="F14" s="107">
        <f>F15</f>
        <v>-3034518</v>
      </c>
      <c r="G14" s="61"/>
    </row>
    <row r="15" spans="1:9" s="62" customFormat="1" ht="38.25" customHeight="1">
      <c r="A15" s="118">
        <v>208000</v>
      </c>
      <c r="B15" s="60" t="s">
        <v>33</v>
      </c>
      <c r="C15" s="107">
        <f t="shared" si="0"/>
        <v>0</v>
      </c>
      <c r="D15" s="107">
        <f>D16+D17</f>
        <v>3034518</v>
      </c>
      <c r="E15" s="107">
        <f>E16+E17</f>
        <v>-3034518</v>
      </c>
      <c r="F15" s="107">
        <f>F16+F17</f>
        <v>-3034518</v>
      </c>
      <c r="G15" s="61"/>
    </row>
    <row r="16" spans="1:9" s="62" customFormat="1" ht="26.25" hidden="1" customHeight="1">
      <c r="A16" s="119">
        <v>208100</v>
      </c>
      <c r="B16" s="63" t="s">
        <v>34</v>
      </c>
      <c r="C16" s="109">
        <f t="shared" si="0"/>
        <v>0</v>
      </c>
      <c r="D16" s="108">
        <v>0</v>
      </c>
      <c r="E16" s="109"/>
      <c r="F16" s="109">
        <v>0</v>
      </c>
      <c r="G16" s="61"/>
      <c r="I16" s="64"/>
    </row>
    <row r="17" spans="1:7" ht="66" customHeight="1">
      <c r="A17" s="119" t="s">
        <v>35</v>
      </c>
      <c r="B17" s="65" t="s">
        <v>36</v>
      </c>
      <c r="C17" s="109">
        <f t="shared" si="0"/>
        <v>0</v>
      </c>
      <c r="D17" s="110">
        <v>3034518</v>
      </c>
      <c r="E17" s="110">
        <v>-3034518</v>
      </c>
      <c r="F17" s="110">
        <v>-3034518</v>
      </c>
      <c r="G17" s="66"/>
    </row>
    <row r="18" spans="1:7" ht="24.75" hidden="1" customHeight="1">
      <c r="A18" s="118" t="s">
        <v>1</v>
      </c>
      <c r="B18" s="60" t="s">
        <v>2</v>
      </c>
      <c r="C18" s="257">
        <f t="shared" ref="C18:C27" si="1">SUM(D18:E18)</f>
        <v>0</v>
      </c>
      <c r="D18" s="107">
        <f t="shared" ref="D18:F19" si="2">D19</f>
        <v>0</v>
      </c>
      <c r="E18" s="107">
        <f t="shared" si="2"/>
        <v>0</v>
      </c>
      <c r="F18" s="107">
        <f t="shared" si="2"/>
        <v>0</v>
      </c>
      <c r="G18" s="66"/>
    </row>
    <row r="19" spans="1:7" ht="34.5" hidden="1" customHeight="1">
      <c r="A19" s="118">
        <v>301000</v>
      </c>
      <c r="B19" s="60" t="s">
        <v>3</v>
      </c>
      <c r="C19" s="257">
        <f t="shared" si="1"/>
        <v>0</v>
      </c>
      <c r="D19" s="107">
        <f t="shared" si="2"/>
        <v>0</v>
      </c>
      <c r="E19" s="107">
        <f>SUM(E20:E21)</f>
        <v>0</v>
      </c>
      <c r="F19" s="107">
        <f>SUM(F20:F21)</f>
        <v>0</v>
      </c>
      <c r="G19" s="66"/>
    </row>
    <row r="20" spans="1:7" ht="30" hidden="1" customHeight="1">
      <c r="A20" s="119">
        <v>301100</v>
      </c>
      <c r="B20" s="63" t="s">
        <v>4</v>
      </c>
      <c r="C20" s="258">
        <f t="shared" si="1"/>
        <v>0</v>
      </c>
      <c r="D20" s="108">
        <v>0</v>
      </c>
      <c r="E20" s="109"/>
      <c r="F20" s="109"/>
      <c r="G20" s="66"/>
    </row>
    <row r="21" spans="1:7" ht="27.75" hidden="1" customHeight="1">
      <c r="A21" s="119" t="s">
        <v>317</v>
      </c>
      <c r="B21" s="63" t="s">
        <v>318</v>
      </c>
      <c r="C21" s="258">
        <f t="shared" si="1"/>
        <v>0</v>
      </c>
      <c r="D21" s="108">
        <v>0</v>
      </c>
      <c r="E21" s="110"/>
      <c r="F21" s="110"/>
      <c r="G21" s="66"/>
    </row>
    <row r="22" spans="1:7" s="69" customFormat="1" ht="26.25" customHeight="1">
      <c r="A22" s="118"/>
      <c r="B22" s="60" t="s">
        <v>333</v>
      </c>
      <c r="C22" s="107">
        <f>SUM(C14,C18)</f>
        <v>0</v>
      </c>
      <c r="D22" s="107">
        <f t="shared" ref="D22:F22" si="3">SUM(D14,D18)</f>
        <v>3034518</v>
      </c>
      <c r="E22" s="107">
        <f t="shared" si="3"/>
        <v>-3034518</v>
      </c>
      <c r="F22" s="107">
        <f t="shared" si="3"/>
        <v>-3034518</v>
      </c>
      <c r="G22" s="180"/>
    </row>
    <row r="23" spans="1:7" ht="28.5" customHeight="1">
      <c r="A23" s="675" t="s">
        <v>334</v>
      </c>
      <c r="B23" s="676"/>
      <c r="C23" s="676"/>
      <c r="D23" s="676"/>
      <c r="E23" s="676"/>
      <c r="F23" s="677"/>
      <c r="G23" s="66"/>
    </row>
    <row r="24" spans="1:7" ht="35.25" hidden="1" customHeight="1">
      <c r="A24" s="118" t="s">
        <v>5</v>
      </c>
      <c r="B24" s="60" t="s">
        <v>6</v>
      </c>
      <c r="C24" s="107">
        <f t="shared" si="1"/>
        <v>0</v>
      </c>
      <c r="D24" s="107">
        <f>D25</f>
        <v>0</v>
      </c>
      <c r="E24" s="107">
        <f>SUM(E25,E28)</f>
        <v>0</v>
      </c>
      <c r="F24" s="107">
        <f>SUM(F25,F28)</f>
        <v>0</v>
      </c>
      <c r="G24" s="66"/>
    </row>
    <row r="25" spans="1:7" ht="28.5" hidden="1" customHeight="1">
      <c r="A25" s="118" t="s">
        <v>7</v>
      </c>
      <c r="B25" s="60" t="s">
        <v>8</v>
      </c>
      <c r="C25" s="107">
        <f t="shared" si="1"/>
        <v>0</v>
      </c>
      <c r="D25" s="107">
        <f>D26+D27</f>
        <v>0</v>
      </c>
      <c r="E25" s="107">
        <f>E26</f>
        <v>0</v>
      </c>
      <c r="F25" s="107">
        <f>F26</f>
        <v>0</v>
      </c>
      <c r="G25" s="66"/>
    </row>
    <row r="26" spans="1:7" ht="28.5" hidden="1" customHeight="1">
      <c r="A26" s="119" t="s">
        <v>9</v>
      </c>
      <c r="B26" s="63" t="s">
        <v>10</v>
      </c>
      <c r="C26" s="109">
        <f t="shared" si="1"/>
        <v>0</v>
      </c>
      <c r="D26" s="108">
        <f>D20</f>
        <v>0</v>
      </c>
      <c r="E26" s="109"/>
      <c r="F26" s="109"/>
      <c r="G26" s="66"/>
    </row>
    <row r="27" spans="1:7" ht="34.5" hidden="1" customHeight="1">
      <c r="A27" s="119" t="s">
        <v>11</v>
      </c>
      <c r="B27" s="67" t="s">
        <v>12</v>
      </c>
      <c r="C27" s="109">
        <f t="shared" si="1"/>
        <v>0</v>
      </c>
      <c r="D27" s="110">
        <v>0</v>
      </c>
      <c r="E27" s="110"/>
      <c r="F27" s="110"/>
      <c r="G27" s="66"/>
    </row>
    <row r="28" spans="1:7" ht="24.75" hidden="1" customHeight="1">
      <c r="A28" s="118" t="s">
        <v>319</v>
      </c>
      <c r="B28" s="60" t="s">
        <v>320</v>
      </c>
      <c r="C28" s="107">
        <f t="shared" ref="C28:C30" si="4">SUM(D28:E28)</f>
        <v>0</v>
      </c>
      <c r="D28" s="145">
        <f t="shared" ref="D28:F29" si="5">SUM(D29)</f>
        <v>0</v>
      </c>
      <c r="E28" s="145">
        <f t="shared" si="5"/>
        <v>0</v>
      </c>
      <c r="F28" s="145">
        <f t="shared" si="5"/>
        <v>0</v>
      </c>
      <c r="G28" s="66"/>
    </row>
    <row r="29" spans="1:7" ht="26.25" hidden="1" customHeight="1">
      <c r="A29" s="119" t="s">
        <v>321</v>
      </c>
      <c r="B29" s="67" t="s">
        <v>322</v>
      </c>
      <c r="C29" s="109">
        <f t="shared" si="4"/>
        <v>0</v>
      </c>
      <c r="D29" s="110">
        <f t="shared" si="5"/>
        <v>0</v>
      </c>
      <c r="E29" s="110"/>
      <c r="F29" s="110"/>
      <c r="G29" s="66"/>
    </row>
    <row r="30" spans="1:7" ht="29.25" hidden="1" customHeight="1">
      <c r="A30" s="119" t="s">
        <v>323</v>
      </c>
      <c r="B30" s="67" t="s">
        <v>12</v>
      </c>
      <c r="C30" s="109">
        <f t="shared" si="4"/>
        <v>0</v>
      </c>
      <c r="D30" s="110">
        <v>0</v>
      </c>
      <c r="E30" s="110"/>
      <c r="F30" s="110"/>
      <c r="G30" s="66"/>
    </row>
    <row r="31" spans="1:7" ht="33.75" customHeight="1">
      <c r="A31" s="118" t="s">
        <v>37</v>
      </c>
      <c r="B31" s="60" t="s">
        <v>38</v>
      </c>
      <c r="C31" s="107">
        <f t="shared" si="0"/>
        <v>0</v>
      </c>
      <c r="D31" s="107">
        <f>D32</f>
        <v>3034518</v>
      </c>
      <c r="E31" s="107">
        <f>E32</f>
        <v>-3034518</v>
      </c>
      <c r="F31" s="107">
        <f>F32</f>
        <v>-3034518</v>
      </c>
      <c r="G31" s="66"/>
    </row>
    <row r="32" spans="1:7" ht="33.75" customHeight="1">
      <c r="A32" s="118" t="s">
        <v>39</v>
      </c>
      <c r="B32" s="60" t="s">
        <v>40</v>
      </c>
      <c r="C32" s="107">
        <f t="shared" si="0"/>
        <v>0</v>
      </c>
      <c r="D32" s="107">
        <f>D33+D34</f>
        <v>3034518</v>
      </c>
      <c r="E32" s="107">
        <f>E33+E34</f>
        <v>-3034518</v>
      </c>
      <c r="F32" s="107">
        <f>F33+F34</f>
        <v>-3034518</v>
      </c>
      <c r="G32" s="66"/>
    </row>
    <row r="33" spans="1:8" ht="27.75" hidden="1" customHeight="1">
      <c r="A33" s="119" t="s">
        <v>41</v>
      </c>
      <c r="B33" s="67" t="s">
        <v>42</v>
      </c>
      <c r="C33" s="109">
        <f t="shared" si="0"/>
        <v>0</v>
      </c>
      <c r="D33" s="108">
        <v>0</v>
      </c>
      <c r="E33" s="109"/>
      <c r="F33" s="109">
        <v>0</v>
      </c>
    </row>
    <row r="34" spans="1:8" ht="71.25" customHeight="1">
      <c r="A34" s="119" t="s">
        <v>43</v>
      </c>
      <c r="B34" s="181" t="s">
        <v>359</v>
      </c>
      <c r="C34" s="109">
        <f t="shared" ref="C34" si="6">SUM(D34:E34)</f>
        <v>0</v>
      </c>
      <c r="D34" s="110">
        <v>3034518</v>
      </c>
      <c r="E34" s="110">
        <v>-3034518</v>
      </c>
      <c r="F34" s="110">
        <v>-3034518</v>
      </c>
    </row>
    <row r="35" spans="1:8" ht="27.75" customHeight="1">
      <c r="A35" s="107"/>
      <c r="B35" s="120" t="s">
        <v>333</v>
      </c>
      <c r="C35" s="107">
        <f>SUM(C24,C31)</f>
        <v>0</v>
      </c>
      <c r="D35" s="107">
        <f>SUM(D24,D31)</f>
        <v>3034518</v>
      </c>
      <c r="E35" s="107">
        <f>SUM(E24,E31)</f>
        <v>-3034518</v>
      </c>
      <c r="F35" s="107">
        <f>SUM(F24,F31)</f>
        <v>-3034518</v>
      </c>
      <c r="G35" s="670"/>
      <c r="H35" s="670"/>
    </row>
    <row r="36" spans="1:8">
      <c r="A36" s="68"/>
    </row>
    <row r="37" spans="1:8" ht="15.75">
      <c r="A37" s="68"/>
      <c r="D37" s="70"/>
      <c r="E37" s="70"/>
      <c r="F37" s="62"/>
    </row>
    <row r="38" spans="1:8" ht="53.25" customHeight="1">
      <c r="A38" s="678" t="s">
        <v>587</v>
      </c>
      <c r="B38" s="678"/>
      <c r="C38" s="678"/>
      <c r="D38" s="678"/>
      <c r="E38" s="678"/>
      <c r="F38" s="679"/>
    </row>
    <row r="39" spans="1:8" ht="15">
      <c r="A39" s="68"/>
      <c r="B39" s="71"/>
      <c r="C39" s="71"/>
      <c r="D39" s="72"/>
    </row>
    <row r="40" spans="1:8" ht="15">
      <c r="A40" s="68"/>
      <c r="B40" s="71"/>
      <c r="C40" s="71"/>
      <c r="D40" s="72"/>
    </row>
    <row r="41" spans="1:8" ht="15">
      <c r="A41" s="68"/>
      <c r="B41" s="71"/>
      <c r="C41" s="71"/>
      <c r="D41" s="72"/>
    </row>
    <row r="42" spans="1:8" ht="15">
      <c r="A42" s="68"/>
      <c r="B42" s="71"/>
      <c r="C42" s="71"/>
      <c r="D42" s="72"/>
    </row>
    <row r="43" spans="1:8">
      <c r="A43" s="68"/>
    </row>
    <row r="44" spans="1:8">
      <c r="A44" s="68"/>
      <c r="D44" s="72"/>
      <c r="E44" s="72"/>
    </row>
    <row r="45" spans="1:8">
      <c r="A45" s="68"/>
      <c r="D45" s="73"/>
    </row>
    <row r="46" spans="1:8">
      <c r="A46" s="68"/>
    </row>
    <row r="47" spans="1:8">
      <c r="A47" s="68"/>
      <c r="E47" s="72"/>
    </row>
    <row r="51" spans="4:4">
      <c r="D51" s="72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N302"/>
  <sheetViews>
    <sheetView view="pageBreakPreview" topLeftCell="C107" zoomScale="86" zoomScaleSheetLayoutView="86" workbookViewId="0">
      <selection activeCell="W133" sqref="W133"/>
    </sheetView>
  </sheetViews>
  <sheetFormatPr defaultRowHeight="12.75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172" customWidth="1"/>
    <col min="6" max="6" width="14.28515625" style="2" customWidth="1"/>
    <col min="7" max="7" width="12.42578125" customWidth="1"/>
    <col min="8" max="8" width="13.4257812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hidden="1" customWidth="1"/>
    <col min="21" max="21" width="16.5703125" hidden="1" customWidth="1"/>
  </cols>
  <sheetData>
    <row r="1" spans="1:20">
      <c r="C1" s="13"/>
      <c r="D1" s="1"/>
    </row>
    <row r="2" spans="1:20">
      <c r="C2" s="13"/>
      <c r="D2" s="1"/>
    </row>
    <row r="3" spans="1:20" ht="21" customHeight="1">
      <c r="C3" s="13"/>
      <c r="D3" s="1"/>
    </row>
    <row r="4" spans="1:20" ht="21" customHeight="1">
      <c r="B4" s="683" t="s">
        <v>427</v>
      </c>
      <c r="C4" s="684"/>
    </row>
    <row r="5" spans="1:20" ht="21" customHeight="1">
      <c r="B5" s="685" t="s">
        <v>405</v>
      </c>
      <c r="C5" s="684"/>
    </row>
    <row r="6" spans="1:20" ht="12" customHeight="1">
      <c r="C6" s="13"/>
      <c r="D6" s="1"/>
    </row>
    <row r="7" spans="1:20" ht="55.5" customHeight="1">
      <c r="C7" s="13"/>
      <c r="D7" s="8"/>
      <c r="E7" s="173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>
      <c r="A8" s="709" t="s">
        <v>418</v>
      </c>
      <c r="B8" s="714" t="s">
        <v>419</v>
      </c>
      <c r="C8" s="714" t="s">
        <v>335</v>
      </c>
      <c r="D8" s="711" t="s">
        <v>420</v>
      </c>
      <c r="E8" s="699" t="s">
        <v>74</v>
      </c>
      <c r="F8" s="700"/>
      <c r="G8" s="700"/>
      <c r="H8" s="700"/>
      <c r="I8" s="717"/>
      <c r="J8" s="699" t="s">
        <v>75</v>
      </c>
      <c r="K8" s="700"/>
      <c r="L8" s="700"/>
      <c r="M8" s="700"/>
      <c r="N8" s="700"/>
      <c r="O8" s="700"/>
      <c r="P8" s="700"/>
      <c r="Q8" s="701"/>
      <c r="R8" s="686" t="s">
        <v>78</v>
      </c>
    </row>
    <row r="9" spans="1:20" ht="19.5" customHeight="1">
      <c r="A9" s="710"/>
      <c r="B9" s="715"/>
      <c r="C9" s="715"/>
      <c r="D9" s="712"/>
      <c r="E9" s="689" t="s">
        <v>336</v>
      </c>
      <c r="F9" s="697" t="s">
        <v>83</v>
      </c>
      <c r="G9" s="692" t="s">
        <v>80</v>
      </c>
      <c r="H9" s="693"/>
      <c r="I9" s="697" t="s">
        <v>84</v>
      </c>
      <c r="J9" s="694" t="s">
        <v>336</v>
      </c>
      <c r="K9" s="703" t="s">
        <v>337</v>
      </c>
      <c r="L9" s="697" t="s">
        <v>83</v>
      </c>
      <c r="M9" s="692" t="s">
        <v>80</v>
      </c>
      <c r="N9" s="693"/>
      <c r="O9" s="697" t="s">
        <v>84</v>
      </c>
      <c r="P9" s="705" t="s">
        <v>80</v>
      </c>
      <c r="Q9" s="706"/>
      <c r="R9" s="687"/>
    </row>
    <row r="10" spans="1:20" ht="12.75" customHeight="1">
      <c r="A10" s="710"/>
      <c r="B10" s="715"/>
      <c r="C10" s="715"/>
      <c r="D10" s="712"/>
      <c r="E10" s="690"/>
      <c r="F10" s="698"/>
      <c r="G10" s="703" t="s">
        <v>26</v>
      </c>
      <c r="H10" s="703" t="s">
        <v>27</v>
      </c>
      <c r="I10" s="702"/>
      <c r="J10" s="695"/>
      <c r="K10" s="707"/>
      <c r="L10" s="698"/>
      <c r="M10" s="703" t="s">
        <v>28</v>
      </c>
      <c r="N10" s="703" t="s">
        <v>29</v>
      </c>
      <c r="O10" s="702"/>
      <c r="P10" s="703" t="s">
        <v>81</v>
      </c>
      <c r="Q10" s="146" t="s">
        <v>80</v>
      </c>
      <c r="R10" s="687"/>
    </row>
    <row r="11" spans="1:20" ht="77.25" customHeight="1">
      <c r="A11" s="710"/>
      <c r="B11" s="716"/>
      <c r="C11" s="716"/>
      <c r="D11" s="713"/>
      <c r="E11" s="691"/>
      <c r="F11" s="698"/>
      <c r="G11" s="704"/>
      <c r="H11" s="704"/>
      <c r="I11" s="702"/>
      <c r="J11" s="696"/>
      <c r="K11" s="708"/>
      <c r="L11" s="698"/>
      <c r="M11" s="704"/>
      <c r="N11" s="704"/>
      <c r="O11" s="702"/>
      <c r="P11" s="704"/>
      <c r="Q11" s="147" t="s">
        <v>82</v>
      </c>
      <c r="R11" s="688"/>
    </row>
    <row r="12" spans="1:20" s="112" customFormat="1" ht="15.75" customHeight="1">
      <c r="A12" s="152">
        <v>1</v>
      </c>
      <c r="B12" s="152" t="s">
        <v>73</v>
      </c>
      <c r="C12" s="153">
        <v>3</v>
      </c>
      <c r="D12" s="153">
        <v>4</v>
      </c>
      <c r="E12" s="153">
        <v>5</v>
      </c>
      <c r="F12" s="154">
        <v>6</v>
      </c>
      <c r="G12" s="154">
        <v>7</v>
      </c>
      <c r="H12" s="154">
        <v>8</v>
      </c>
      <c r="I12" s="153">
        <v>9</v>
      </c>
      <c r="J12" s="154">
        <v>10</v>
      </c>
      <c r="K12" s="154">
        <v>11</v>
      </c>
      <c r="L12" s="154">
        <v>12</v>
      </c>
      <c r="M12" s="154">
        <v>13</v>
      </c>
      <c r="N12" s="154">
        <v>14</v>
      </c>
      <c r="O12" s="154">
        <v>15</v>
      </c>
      <c r="P12" s="154">
        <v>15</v>
      </c>
      <c r="Q12" s="154">
        <v>15</v>
      </c>
      <c r="R12" s="153">
        <v>16</v>
      </c>
      <c r="T12" s="155"/>
    </row>
    <row r="13" spans="1:20" s="112" customFormat="1" ht="33.75" customHeight="1">
      <c r="A13" s="168" t="s">
        <v>172</v>
      </c>
      <c r="B13" s="168"/>
      <c r="C13" s="168"/>
      <c r="D13" s="466" t="s">
        <v>163</v>
      </c>
      <c r="E13" s="467">
        <f>SUM(E14)</f>
        <v>5081165</v>
      </c>
      <c r="F13" s="468">
        <f t="shared" ref="F13:R13" si="0">SUM(F14)</f>
        <v>5081165</v>
      </c>
      <c r="G13" s="468">
        <f t="shared" si="0"/>
        <v>0</v>
      </c>
      <c r="H13" s="468">
        <f t="shared" si="0"/>
        <v>0</v>
      </c>
      <c r="I13" s="468">
        <f t="shared" si="0"/>
        <v>0</v>
      </c>
      <c r="J13" s="468">
        <f t="shared" si="0"/>
        <v>0</v>
      </c>
      <c r="K13" s="468">
        <f t="shared" si="0"/>
        <v>0</v>
      </c>
      <c r="L13" s="468">
        <f t="shared" si="0"/>
        <v>0</v>
      </c>
      <c r="M13" s="468">
        <f t="shared" si="0"/>
        <v>0</v>
      </c>
      <c r="N13" s="468">
        <f t="shared" si="0"/>
        <v>0</v>
      </c>
      <c r="O13" s="468">
        <f t="shared" si="0"/>
        <v>0</v>
      </c>
      <c r="P13" s="468">
        <f t="shared" si="0"/>
        <v>0</v>
      </c>
      <c r="Q13" s="468">
        <f t="shared" si="0"/>
        <v>0</v>
      </c>
      <c r="R13" s="468">
        <f t="shared" si="0"/>
        <v>5081165</v>
      </c>
      <c r="T13" s="127">
        <f t="shared" ref="T13:T14" si="1">SUM(E13,J13)</f>
        <v>5081165</v>
      </c>
    </row>
    <row r="14" spans="1:20" s="3" customFormat="1" ht="31.5" customHeight="1">
      <c r="A14" s="168" t="s">
        <v>173</v>
      </c>
      <c r="B14" s="168"/>
      <c r="C14" s="168"/>
      <c r="D14" s="466" t="s">
        <v>163</v>
      </c>
      <c r="E14" s="467">
        <f>SUM(E18,E20,E25,E54)</f>
        <v>5081165</v>
      </c>
      <c r="F14" s="467">
        <f t="shared" ref="F14:R14" si="2">SUM(F18,F20,F25,F54)</f>
        <v>5081165</v>
      </c>
      <c r="G14" s="467">
        <f t="shared" si="2"/>
        <v>0</v>
      </c>
      <c r="H14" s="467">
        <f t="shared" si="2"/>
        <v>0</v>
      </c>
      <c r="I14" s="467">
        <f t="shared" si="2"/>
        <v>0</v>
      </c>
      <c r="J14" s="467">
        <f t="shared" si="2"/>
        <v>0</v>
      </c>
      <c r="K14" s="467">
        <f t="shared" si="2"/>
        <v>0</v>
      </c>
      <c r="L14" s="467">
        <f t="shared" si="2"/>
        <v>0</v>
      </c>
      <c r="M14" s="467">
        <f t="shared" si="2"/>
        <v>0</v>
      </c>
      <c r="N14" s="467">
        <f t="shared" si="2"/>
        <v>0</v>
      </c>
      <c r="O14" s="467">
        <f t="shared" si="2"/>
        <v>0</v>
      </c>
      <c r="P14" s="467">
        <f t="shared" si="2"/>
        <v>0</v>
      </c>
      <c r="Q14" s="467">
        <f t="shared" si="2"/>
        <v>0</v>
      </c>
      <c r="R14" s="467">
        <f t="shared" si="2"/>
        <v>5081165</v>
      </c>
      <c r="T14" s="127">
        <f t="shared" si="1"/>
        <v>5081165</v>
      </c>
    </row>
    <row r="15" spans="1:20" s="156" customFormat="1" ht="63.75" hidden="1" customHeight="1">
      <c r="A15" s="469" t="s">
        <v>260</v>
      </c>
      <c r="B15" s="469" t="s">
        <v>171</v>
      </c>
      <c r="C15" s="469" t="s">
        <v>46</v>
      </c>
      <c r="D15" s="418" t="s">
        <v>170</v>
      </c>
      <c r="E15" s="470">
        <f t="shared" ref="E15:E58" si="3">SUM(F15,I15)</f>
        <v>0</v>
      </c>
      <c r="F15" s="471"/>
      <c r="G15" s="471"/>
      <c r="H15" s="471"/>
      <c r="I15" s="472"/>
      <c r="J15" s="473">
        <f t="shared" ref="J15:J57" si="4">SUM(L15,O15)</f>
        <v>0</v>
      </c>
      <c r="K15" s="473"/>
      <c r="L15" s="474"/>
      <c r="M15" s="474"/>
      <c r="N15" s="474"/>
      <c r="O15" s="473"/>
      <c r="P15" s="471"/>
      <c r="Q15" s="471"/>
      <c r="R15" s="473">
        <f t="shared" ref="R15:R76" si="5">SUM(E15,J15)</f>
        <v>0</v>
      </c>
      <c r="T15" s="157"/>
    </row>
    <row r="16" spans="1:20" s="156" customFormat="1" ht="46.5" hidden="1" customHeight="1">
      <c r="A16" s="469" t="s">
        <v>174</v>
      </c>
      <c r="B16" s="469" t="s">
        <v>169</v>
      </c>
      <c r="C16" s="469" t="s">
        <v>46</v>
      </c>
      <c r="D16" s="221" t="s">
        <v>168</v>
      </c>
      <c r="E16" s="402">
        <f t="shared" si="3"/>
        <v>0</v>
      </c>
      <c r="F16" s="402"/>
      <c r="G16" s="471"/>
      <c r="H16" s="471"/>
      <c r="I16" s="471"/>
      <c r="J16" s="475">
        <f t="shared" si="4"/>
        <v>0</v>
      </c>
      <c r="K16" s="475"/>
      <c r="L16" s="474"/>
      <c r="M16" s="474"/>
      <c r="N16" s="474"/>
      <c r="O16" s="475"/>
      <c r="P16" s="471"/>
      <c r="Q16" s="471"/>
      <c r="R16" s="473">
        <f t="shared" si="5"/>
        <v>0</v>
      </c>
      <c r="T16" s="157"/>
    </row>
    <row r="17" spans="1:20" s="156" customFormat="1" ht="23.25" hidden="1" customHeight="1">
      <c r="A17" s="218" t="s">
        <v>370</v>
      </c>
      <c r="B17" s="218" t="s">
        <v>57</v>
      </c>
      <c r="C17" s="218" t="s">
        <v>58</v>
      </c>
      <c r="D17" s="221" t="s">
        <v>371</v>
      </c>
      <c r="E17" s="402">
        <f t="shared" si="3"/>
        <v>0</v>
      </c>
      <c r="F17" s="402"/>
      <c r="G17" s="471"/>
      <c r="H17" s="471"/>
      <c r="I17" s="471"/>
      <c r="J17" s="475">
        <f t="shared" si="4"/>
        <v>0</v>
      </c>
      <c r="K17" s="475"/>
      <c r="L17" s="474"/>
      <c r="M17" s="474"/>
      <c r="N17" s="474"/>
      <c r="O17" s="475"/>
      <c r="P17" s="471"/>
      <c r="Q17" s="471"/>
      <c r="R17" s="476">
        <f t="shared" si="5"/>
        <v>0</v>
      </c>
      <c r="T17" s="157"/>
    </row>
    <row r="18" spans="1:20" s="156" customFormat="1" ht="23.25" hidden="1" customHeight="1">
      <c r="A18" s="432" t="s">
        <v>482</v>
      </c>
      <c r="B18" s="432" t="s">
        <v>483</v>
      </c>
      <c r="C18" s="432" t="s">
        <v>169</v>
      </c>
      <c r="D18" s="506" t="s">
        <v>481</v>
      </c>
      <c r="E18" s="475">
        <f t="shared" si="3"/>
        <v>0</v>
      </c>
      <c r="F18" s="475"/>
      <c r="G18" s="498"/>
      <c r="H18" s="498"/>
      <c r="I18" s="498"/>
      <c r="J18" s="475">
        <f t="shared" si="4"/>
        <v>0</v>
      </c>
      <c r="K18" s="507"/>
      <c r="L18" s="498"/>
      <c r="M18" s="498"/>
      <c r="N18" s="498"/>
      <c r="O18" s="498"/>
      <c r="P18" s="498"/>
      <c r="Q18" s="498"/>
      <c r="R18" s="473">
        <f t="shared" ref="R18:R19" si="6">SUM(E18,J18)</f>
        <v>0</v>
      </c>
      <c r="T18" s="157"/>
    </row>
    <row r="19" spans="1:20" s="162" customFormat="1" ht="68.25" hidden="1" customHeight="1">
      <c r="A19" s="500"/>
      <c r="B19" s="500"/>
      <c r="C19" s="500"/>
      <c r="D19" s="547" t="s">
        <v>579</v>
      </c>
      <c r="E19" s="503">
        <f t="shared" si="3"/>
        <v>0</v>
      </c>
      <c r="F19" s="503"/>
      <c r="G19" s="548"/>
      <c r="H19" s="548"/>
      <c r="I19" s="548"/>
      <c r="J19" s="503">
        <f t="shared" si="4"/>
        <v>0</v>
      </c>
      <c r="K19" s="549"/>
      <c r="L19" s="548"/>
      <c r="M19" s="548"/>
      <c r="N19" s="548"/>
      <c r="O19" s="548"/>
      <c r="P19" s="548"/>
      <c r="Q19" s="548"/>
      <c r="R19" s="237">
        <f t="shared" si="6"/>
        <v>0</v>
      </c>
      <c r="T19" s="262"/>
    </row>
    <row r="20" spans="1:20" s="3" customFormat="1" ht="38.25" customHeight="1">
      <c r="A20" s="477" t="s">
        <v>589</v>
      </c>
      <c r="B20" s="477" t="s">
        <v>590</v>
      </c>
      <c r="C20" s="477" t="s">
        <v>592</v>
      </c>
      <c r="D20" s="586" t="s">
        <v>591</v>
      </c>
      <c r="E20" s="482">
        <f t="shared" si="3"/>
        <v>3993500</v>
      </c>
      <c r="F20" s="478">
        <v>3993500</v>
      </c>
      <c r="G20" s="587"/>
      <c r="H20" s="587"/>
      <c r="I20" s="587"/>
      <c r="J20" s="478">
        <f t="shared" si="4"/>
        <v>0</v>
      </c>
      <c r="K20" s="588"/>
      <c r="L20" s="587"/>
      <c r="M20" s="587"/>
      <c r="N20" s="587"/>
      <c r="O20" s="587"/>
      <c r="P20" s="587"/>
      <c r="Q20" s="587"/>
      <c r="R20" s="479">
        <f t="shared" si="5"/>
        <v>3993500</v>
      </c>
      <c r="T20" s="589"/>
    </row>
    <row r="21" spans="1:20" s="156" customFormat="1" ht="45.75" hidden="1" customHeight="1">
      <c r="A21" s="218" t="s">
        <v>387</v>
      </c>
      <c r="B21" s="218" t="s">
        <v>390</v>
      </c>
      <c r="C21" s="218" t="s">
        <v>389</v>
      </c>
      <c r="D21" s="401" t="s">
        <v>388</v>
      </c>
      <c r="E21" s="402">
        <f t="shared" si="3"/>
        <v>0</v>
      </c>
      <c r="F21" s="402"/>
      <c r="G21" s="471"/>
      <c r="H21" s="471"/>
      <c r="I21" s="471"/>
      <c r="J21" s="475">
        <f t="shared" si="4"/>
        <v>0</v>
      </c>
      <c r="K21" s="475"/>
      <c r="L21" s="474"/>
      <c r="M21" s="474"/>
      <c r="N21" s="474"/>
      <c r="O21" s="475"/>
      <c r="P21" s="471"/>
      <c r="Q21" s="471"/>
      <c r="R21" s="473">
        <f t="shared" si="5"/>
        <v>0</v>
      </c>
      <c r="T21" s="157"/>
    </row>
    <row r="22" spans="1:20" s="156" customFormat="1" ht="37.5" hidden="1" customHeight="1">
      <c r="A22" s="218" t="s">
        <v>176</v>
      </c>
      <c r="B22" s="218" t="s">
        <v>177</v>
      </c>
      <c r="C22" s="218" t="s">
        <v>45</v>
      </c>
      <c r="D22" s="433" t="s">
        <v>175</v>
      </c>
      <c r="E22" s="402">
        <f t="shared" si="3"/>
        <v>0</v>
      </c>
      <c r="F22" s="402"/>
      <c r="G22" s="402"/>
      <c r="H22" s="402"/>
      <c r="I22" s="471"/>
      <c r="J22" s="475">
        <f t="shared" si="4"/>
        <v>0</v>
      </c>
      <c r="K22" s="475"/>
      <c r="L22" s="474"/>
      <c r="M22" s="474"/>
      <c r="N22" s="474"/>
      <c r="O22" s="475"/>
      <c r="P22" s="471"/>
      <c r="Q22" s="471"/>
      <c r="R22" s="473">
        <f t="shared" si="5"/>
        <v>0</v>
      </c>
      <c r="T22" s="157"/>
    </row>
    <row r="23" spans="1:20" s="552" customFormat="1" ht="66.75" hidden="1" customHeight="1">
      <c r="A23" s="268"/>
      <c r="B23" s="268"/>
      <c r="C23" s="268"/>
      <c r="D23" s="550" t="s">
        <v>484</v>
      </c>
      <c r="E23" s="414">
        <f t="shared" si="3"/>
        <v>0</v>
      </c>
      <c r="F23" s="414"/>
      <c r="G23" s="414"/>
      <c r="H23" s="414"/>
      <c r="I23" s="551"/>
      <c r="J23" s="503">
        <f t="shared" si="4"/>
        <v>0</v>
      </c>
      <c r="K23" s="503"/>
      <c r="L23" s="488"/>
      <c r="M23" s="488"/>
      <c r="N23" s="488"/>
      <c r="O23" s="503"/>
      <c r="P23" s="551"/>
      <c r="Q23" s="551"/>
      <c r="R23" s="237">
        <f t="shared" si="5"/>
        <v>0</v>
      </c>
      <c r="T23" s="553"/>
    </row>
    <row r="24" spans="1:20" s="240" customFormat="1" ht="30.75" hidden="1" customHeight="1">
      <c r="A24" s="218" t="s">
        <v>179</v>
      </c>
      <c r="B24" s="218" t="s">
        <v>180</v>
      </c>
      <c r="C24" s="218" t="s">
        <v>85</v>
      </c>
      <c r="D24" s="401" t="s">
        <v>181</v>
      </c>
      <c r="E24" s="402">
        <f t="shared" si="3"/>
        <v>0</v>
      </c>
      <c r="F24" s="474"/>
      <c r="G24" s="474"/>
      <c r="H24" s="474"/>
      <c r="I24" s="474"/>
      <c r="J24" s="475">
        <f t="shared" si="4"/>
        <v>0</v>
      </c>
      <c r="K24" s="475"/>
      <c r="L24" s="474"/>
      <c r="M24" s="474"/>
      <c r="N24" s="474"/>
      <c r="O24" s="475"/>
      <c r="P24" s="474"/>
      <c r="Q24" s="474"/>
      <c r="R24" s="473">
        <f t="shared" si="5"/>
        <v>0</v>
      </c>
      <c r="T24" s="241"/>
    </row>
    <row r="25" spans="1:20" s="240" customFormat="1" ht="38.25" hidden="1" customHeight="1">
      <c r="A25" s="218" t="s">
        <v>182</v>
      </c>
      <c r="B25" s="218" t="s">
        <v>183</v>
      </c>
      <c r="C25" s="218" t="s">
        <v>85</v>
      </c>
      <c r="D25" s="221" t="s">
        <v>184</v>
      </c>
      <c r="E25" s="402">
        <f t="shared" si="3"/>
        <v>0</v>
      </c>
      <c r="F25" s="402"/>
      <c r="G25" s="474"/>
      <c r="H25" s="474"/>
      <c r="I25" s="474"/>
      <c r="J25" s="503">
        <f t="shared" si="4"/>
        <v>0</v>
      </c>
      <c r="K25" s="402"/>
      <c r="L25" s="474"/>
      <c r="M25" s="474"/>
      <c r="N25" s="474"/>
      <c r="O25" s="402"/>
      <c r="P25" s="474"/>
      <c r="Q25" s="474"/>
      <c r="R25" s="473">
        <f t="shared" si="5"/>
        <v>0</v>
      </c>
      <c r="T25" s="241"/>
    </row>
    <row r="26" spans="1:20" s="160" customFormat="1" ht="68.25" hidden="1" customHeight="1">
      <c r="A26" s="268"/>
      <c r="B26" s="268"/>
      <c r="C26" s="268"/>
      <c r="D26" s="550" t="s">
        <v>471</v>
      </c>
      <c r="E26" s="414">
        <f t="shared" si="3"/>
        <v>0</v>
      </c>
      <c r="F26" s="414"/>
      <c r="G26" s="488"/>
      <c r="H26" s="488"/>
      <c r="I26" s="488"/>
      <c r="J26" s="503">
        <f t="shared" si="4"/>
        <v>0</v>
      </c>
      <c r="K26" s="414"/>
      <c r="L26" s="488"/>
      <c r="M26" s="488"/>
      <c r="N26" s="488"/>
      <c r="O26" s="414"/>
      <c r="P26" s="488"/>
      <c r="Q26" s="488"/>
      <c r="R26" s="521">
        <f t="shared" si="5"/>
        <v>0</v>
      </c>
    </row>
    <row r="27" spans="1:20" s="240" customFormat="1" ht="24" hidden="1" customHeight="1">
      <c r="A27" s="218" t="s">
        <v>185</v>
      </c>
      <c r="B27" s="218" t="s">
        <v>186</v>
      </c>
      <c r="C27" s="218" t="s">
        <v>85</v>
      </c>
      <c r="D27" s="433" t="s">
        <v>13</v>
      </c>
      <c r="E27" s="402">
        <f t="shared" si="3"/>
        <v>0</v>
      </c>
      <c r="F27" s="402"/>
      <c r="G27" s="402"/>
      <c r="H27" s="402"/>
      <c r="I27" s="471"/>
      <c r="J27" s="503">
        <f t="shared" si="4"/>
        <v>0</v>
      </c>
      <c r="K27" s="475"/>
      <c r="L27" s="474"/>
      <c r="M27" s="474"/>
      <c r="N27" s="474"/>
      <c r="O27" s="475"/>
      <c r="P27" s="471"/>
      <c r="Q27" s="471"/>
      <c r="R27" s="473">
        <f t="shared" si="5"/>
        <v>0</v>
      </c>
      <c r="T27" s="241"/>
    </row>
    <row r="28" spans="1:20" s="158" customFormat="1" ht="21.75" hidden="1" customHeight="1">
      <c r="A28" s="218" t="s">
        <v>178</v>
      </c>
      <c r="B28" s="218" t="s">
        <v>188</v>
      </c>
      <c r="C28" s="218" t="s">
        <v>85</v>
      </c>
      <c r="D28" s="433" t="s">
        <v>187</v>
      </c>
      <c r="E28" s="402">
        <f t="shared" si="3"/>
        <v>0</v>
      </c>
      <c r="F28" s="402"/>
      <c r="G28" s="402"/>
      <c r="H28" s="402"/>
      <c r="I28" s="471"/>
      <c r="J28" s="503">
        <f t="shared" si="4"/>
        <v>0</v>
      </c>
      <c r="K28" s="475"/>
      <c r="L28" s="474"/>
      <c r="M28" s="474"/>
      <c r="N28" s="474"/>
      <c r="O28" s="475"/>
      <c r="P28" s="471"/>
      <c r="Q28" s="471"/>
      <c r="R28" s="473">
        <f t="shared" si="5"/>
        <v>0</v>
      </c>
      <c r="T28" s="242"/>
    </row>
    <row r="29" spans="1:20" s="159" customFormat="1" ht="22.5" hidden="1" customHeight="1">
      <c r="A29" s="268"/>
      <c r="B29" s="268"/>
      <c r="C29" s="268"/>
      <c r="D29" s="270" t="s">
        <v>313</v>
      </c>
      <c r="E29" s="414">
        <f t="shared" ref="E29" si="7">SUM(F29,I29)</f>
        <v>0</v>
      </c>
      <c r="F29" s="414"/>
      <c r="G29" s="488"/>
      <c r="H29" s="488"/>
      <c r="I29" s="488"/>
      <c r="J29" s="503">
        <f t="shared" si="4"/>
        <v>0</v>
      </c>
      <c r="K29" s="414"/>
      <c r="L29" s="488"/>
      <c r="M29" s="488"/>
      <c r="N29" s="488"/>
      <c r="O29" s="414"/>
      <c r="P29" s="488"/>
      <c r="Q29" s="488"/>
      <c r="R29" s="473">
        <f t="shared" si="5"/>
        <v>0</v>
      </c>
      <c r="T29" s="160"/>
    </row>
    <row r="30" spans="1:20" s="161" customFormat="1" ht="32.25" hidden="1" customHeight="1">
      <c r="A30" s="218" t="s">
        <v>190</v>
      </c>
      <c r="B30" s="218" t="s">
        <v>153</v>
      </c>
      <c r="C30" s="218" t="s">
        <v>54</v>
      </c>
      <c r="D30" s="409" t="s">
        <v>14</v>
      </c>
      <c r="E30" s="402">
        <f t="shared" si="3"/>
        <v>0</v>
      </c>
      <c r="F30" s="392"/>
      <c r="G30" s="474"/>
      <c r="H30" s="474"/>
      <c r="I30" s="474"/>
      <c r="J30" s="503">
        <f t="shared" si="4"/>
        <v>0</v>
      </c>
      <c r="K30" s="475"/>
      <c r="L30" s="474"/>
      <c r="M30" s="474"/>
      <c r="N30" s="474"/>
      <c r="O30" s="475"/>
      <c r="P30" s="474"/>
      <c r="Q30" s="474"/>
      <c r="R30" s="473">
        <f t="shared" si="5"/>
        <v>0</v>
      </c>
    </row>
    <row r="31" spans="1:20" s="158" customFormat="1" ht="32.25" hidden="1" customHeight="1">
      <c r="A31" s="218" t="s">
        <v>189</v>
      </c>
      <c r="B31" s="218" t="s">
        <v>192</v>
      </c>
      <c r="C31" s="218" t="s">
        <v>54</v>
      </c>
      <c r="D31" s="410" t="s">
        <v>191</v>
      </c>
      <c r="E31" s="402">
        <f t="shared" si="3"/>
        <v>0</v>
      </c>
      <c r="F31" s="392"/>
      <c r="G31" s="392"/>
      <c r="H31" s="392"/>
      <c r="I31" s="392"/>
      <c r="J31" s="503">
        <f t="shared" si="4"/>
        <v>0</v>
      </c>
      <c r="K31" s="475"/>
      <c r="L31" s="392"/>
      <c r="M31" s="392"/>
      <c r="N31" s="392"/>
      <c r="O31" s="475"/>
      <c r="P31" s="392"/>
      <c r="Q31" s="392"/>
      <c r="R31" s="473">
        <f t="shared" si="5"/>
        <v>0</v>
      </c>
      <c r="T31" s="242"/>
    </row>
    <row r="32" spans="1:20" s="243" customFormat="1" ht="26.25" hidden="1" customHeight="1">
      <c r="A32" s="218" t="s">
        <v>196</v>
      </c>
      <c r="B32" s="218" t="s">
        <v>154</v>
      </c>
      <c r="C32" s="218" t="s">
        <v>54</v>
      </c>
      <c r="D32" s="410" t="s">
        <v>197</v>
      </c>
      <c r="E32" s="402">
        <f t="shared" si="3"/>
        <v>0</v>
      </c>
      <c r="F32" s="392"/>
      <c r="G32" s="392"/>
      <c r="H32" s="392"/>
      <c r="I32" s="392"/>
      <c r="J32" s="503">
        <f t="shared" si="4"/>
        <v>0</v>
      </c>
      <c r="K32" s="402"/>
      <c r="L32" s="392"/>
      <c r="M32" s="392"/>
      <c r="N32" s="392"/>
      <c r="O32" s="402"/>
      <c r="P32" s="392"/>
      <c r="Q32" s="392"/>
      <c r="R32" s="473">
        <f t="shared" si="5"/>
        <v>0</v>
      </c>
      <c r="T32" s="244"/>
    </row>
    <row r="33" spans="1:20" s="158" customFormat="1" ht="24.75" hidden="1" customHeight="1">
      <c r="A33" s="218" t="s">
        <v>193</v>
      </c>
      <c r="B33" s="218" t="s">
        <v>194</v>
      </c>
      <c r="C33" s="218" t="s">
        <v>54</v>
      </c>
      <c r="D33" s="410" t="s">
        <v>195</v>
      </c>
      <c r="E33" s="402">
        <f t="shared" si="3"/>
        <v>0</v>
      </c>
      <c r="F33" s="392"/>
      <c r="G33" s="474"/>
      <c r="H33" s="473"/>
      <c r="I33" s="473"/>
      <c r="J33" s="503">
        <f t="shared" si="4"/>
        <v>0</v>
      </c>
      <c r="K33" s="475"/>
      <c r="L33" s="474"/>
      <c r="M33" s="474"/>
      <c r="N33" s="474"/>
      <c r="O33" s="475"/>
      <c r="P33" s="474"/>
      <c r="Q33" s="474"/>
      <c r="R33" s="473">
        <f t="shared" si="5"/>
        <v>0</v>
      </c>
      <c r="T33" s="242"/>
    </row>
    <row r="34" spans="1:20" s="156" customFormat="1" ht="63.75" hidden="1" customHeight="1">
      <c r="A34" s="222" t="s">
        <v>198</v>
      </c>
      <c r="B34" s="218" t="s">
        <v>155</v>
      </c>
      <c r="C34" s="222" t="s">
        <v>54</v>
      </c>
      <c r="D34" s="407" t="s">
        <v>15</v>
      </c>
      <c r="E34" s="402">
        <f t="shared" si="3"/>
        <v>0</v>
      </c>
      <c r="F34" s="392"/>
      <c r="G34" s="473"/>
      <c r="H34" s="473"/>
      <c r="I34" s="473"/>
      <c r="J34" s="503">
        <f t="shared" si="4"/>
        <v>0</v>
      </c>
      <c r="K34" s="475"/>
      <c r="L34" s="474"/>
      <c r="M34" s="474"/>
      <c r="N34" s="474"/>
      <c r="O34" s="475"/>
      <c r="P34" s="474"/>
      <c r="Q34" s="474"/>
      <c r="R34" s="473">
        <f t="shared" si="5"/>
        <v>0</v>
      </c>
      <c r="T34" s="157"/>
    </row>
    <row r="35" spans="1:20" s="158" customFormat="1" ht="32.25" hidden="1" customHeight="1">
      <c r="A35" s="489" t="s">
        <v>199</v>
      </c>
      <c r="B35" s="489" t="s">
        <v>200</v>
      </c>
      <c r="C35" s="400" t="s">
        <v>53</v>
      </c>
      <c r="D35" s="490" t="s">
        <v>201</v>
      </c>
      <c r="E35" s="402">
        <f t="shared" si="3"/>
        <v>0</v>
      </c>
      <c r="F35" s="402"/>
      <c r="G35" s="491"/>
      <c r="H35" s="491"/>
      <c r="I35" s="491"/>
      <c r="J35" s="503">
        <f t="shared" si="4"/>
        <v>0</v>
      </c>
      <c r="K35" s="475"/>
      <c r="L35" s="491"/>
      <c r="M35" s="491"/>
      <c r="N35" s="491"/>
      <c r="O35" s="475"/>
      <c r="P35" s="491"/>
      <c r="Q35" s="491"/>
      <c r="R35" s="473">
        <f t="shared" si="5"/>
        <v>0</v>
      </c>
      <c r="T35" s="242"/>
    </row>
    <row r="36" spans="1:20" s="158" customFormat="1" ht="36" hidden="1" customHeight="1">
      <c r="A36" s="432" t="s">
        <v>202</v>
      </c>
      <c r="B36" s="218" t="s">
        <v>157</v>
      </c>
      <c r="C36" s="492" t="s">
        <v>52</v>
      </c>
      <c r="D36" s="418" t="s">
        <v>17</v>
      </c>
      <c r="E36" s="470">
        <f t="shared" si="3"/>
        <v>0</v>
      </c>
      <c r="F36" s="402"/>
      <c r="G36" s="493"/>
      <c r="H36" s="493"/>
      <c r="I36" s="493"/>
      <c r="J36" s="503">
        <f t="shared" si="4"/>
        <v>0</v>
      </c>
      <c r="K36" s="475"/>
      <c r="L36" s="493"/>
      <c r="M36" s="493"/>
      <c r="N36" s="493"/>
      <c r="O36" s="475"/>
      <c r="P36" s="493"/>
      <c r="Q36" s="493"/>
      <c r="R36" s="473">
        <f t="shared" si="5"/>
        <v>0</v>
      </c>
      <c r="T36" s="242"/>
    </row>
    <row r="37" spans="1:20" s="158" customFormat="1" ht="33.75" hidden="1" customHeight="1">
      <c r="A37" s="218" t="s">
        <v>203</v>
      </c>
      <c r="B37" s="218" t="s">
        <v>158</v>
      </c>
      <c r="C37" s="420" t="s">
        <v>52</v>
      </c>
      <c r="D37" s="418" t="s">
        <v>16</v>
      </c>
      <c r="E37" s="470">
        <f t="shared" si="3"/>
        <v>0</v>
      </c>
      <c r="F37" s="392"/>
      <c r="G37" s="474"/>
      <c r="H37" s="474"/>
      <c r="I37" s="474"/>
      <c r="J37" s="503">
        <f t="shared" si="4"/>
        <v>0</v>
      </c>
      <c r="K37" s="475"/>
      <c r="L37" s="491"/>
      <c r="M37" s="491"/>
      <c r="N37" s="491"/>
      <c r="O37" s="475"/>
      <c r="P37" s="491"/>
      <c r="Q37" s="491"/>
      <c r="R37" s="473">
        <f t="shared" si="5"/>
        <v>0</v>
      </c>
      <c r="T37" s="242"/>
    </row>
    <row r="38" spans="1:20" s="158" customFormat="1" ht="33" hidden="1" customHeight="1">
      <c r="A38" s="218" t="s">
        <v>372</v>
      </c>
      <c r="B38" s="218" t="s">
        <v>373</v>
      </c>
      <c r="C38" s="420" t="s">
        <v>52</v>
      </c>
      <c r="D38" s="418" t="s">
        <v>374</v>
      </c>
      <c r="E38" s="470">
        <f t="shared" si="3"/>
        <v>0</v>
      </c>
      <c r="F38" s="392"/>
      <c r="G38" s="474"/>
      <c r="H38" s="474"/>
      <c r="I38" s="474"/>
      <c r="J38" s="503">
        <f t="shared" si="4"/>
        <v>0</v>
      </c>
      <c r="K38" s="475"/>
      <c r="L38" s="491"/>
      <c r="M38" s="491"/>
      <c r="N38" s="491"/>
      <c r="O38" s="475"/>
      <c r="P38" s="491"/>
      <c r="Q38" s="491"/>
      <c r="R38" s="473">
        <f t="shared" si="5"/>
        <v>0</v>
      </c>
      <c r="T38" s="242"/>
    </row>
    <row r="39" spans="1:20" s="158" customFormat="1" ht="30" hidden="1" customHeight="1">
      <c r="A39" s="421" t="s">
        <v>343</v>
      </c>
      <c r="B39" s="421" t="s">
        <v>262</v>
      </c>
      <c r="C39" s="421" t="s">
        <v>338</v>
      </c>
      <c r="D39" s="422" t="s">
        <v>263</v>
      </c>
      <c r="E39" s="470">
        <f t="shared" ref="E39:E43" si="8">SUM(F39,I39)</f>
        <v>0</v>
      </c>
      <c r="F39" s="392"/>
      <c r="G39" s="474"/>
      <c r="H39" s="474"/>
      <c r="I39" s="474"/>
      <c r="J39" s="503">
        <f t="shared" si="4"/>
        <v>0</v>
      </c>
      <c r="K39" s="475"/>
      <c r="L39" s="491"/>
      <c r="M39" s="491"/>
      <c r="N39" s="491"/>
      <c r="O39" s="475"/>
      <c r="P39" s="491"/>
      <c r="Q39" s="491"/>
      <c r="R39" s="473">
        <f t="shared" si="5"/>
        <v>0</v>
      </c>
      <c r="T39" s="242"/>
    </row>
    <row r="40" spans="1:20" s="158" customFormat="1" ht="31.5" hidden="1" customHeight="1">
      <c r="A40" s="421" t="s">
        <v>375</v>
      </c>
      <c r="B40" s="421" t="s">
        <v>377</v>
      </c>
      <c r="C40" s="421" t="s">
        <v>55</v>
      </c>
      <c r="D40" s="422" t="s">
        <v>379</v>
      </c>
      <c r="E40" s="470">
        <f t="shared" si="8"/>
        <v>0</v>
      </c>
      <c r="F40" s="392"/>
      <c r="G40" s="474"/>
      <c r="H40" s="474"/>
      <c r="I40" s="474"/>
      <c r="J40" s="503">
        <f t="shared" si="4"/>
        <v>0</v>
      </c>
      <c r="K40" s="475"/>
      <c r="L40" s="491"/>
      <c r="M40" s="491"/>
      <c r="N40" s="491"/>
      <c r="O40" s="475"/>
      <c r="P40" s="491"/>
      <c r="Q40" s="491"/>
      <c r="R40" s="473">
        <f t="shared" si="5"/>
        <v>0</v>
      </c>
      <c r="T40" s="242"/>
    </row>
    <row r="41" spans="1:20" s="158" customFormat="1" ht="30.75" hidden="1" customHeight="1">
      <c r="A41" s="421" t="s">
        <v>376</v>
      </c>
      <c r="B41" s="421" t="s">
        <v>378</v>
      </c>
      <c r="C41" s="421" t="s">
        <v>55</v>
      </c>
      <c r="D41" s="422" t="s">
        <v>380</v>
      </c>
      <c r="E41" s="470">
        <f t="shared" si="8"/>
        <v>0</v>
      </c>
      <c r="F41" s="392"/>
      <c r="G41" s="474"/>
      <c r="H41" s="474"/>
      <c r="I41" s="474"/>
      <c r="J41" s="503">
        <f t="shared" si="4"/>
        <v>0</v>
      </c>
      <c r="K41" s="475"/>
      <c r="L41" s="491"/>
      <c r="M41" s="491"/>
      <c r="N41" s="491"/>
      <c r="O41" s="475"/>
      <c r="P41" s="491"/>
      <c r="Q41" s="491"/>
      <c r="R41" s="473">
        <f t="shared" si="5"/>
        <v>0</v>
      </c>
      <c r="T41" s="242"/>
    </row>
    <row r="42" spans="1:20" s="158" customFormat="1" ht="23.25" hidden="1" customHeight="1">
      <c r="A42" s="421" t="s">
        <v>344</v>
      </c>
      <c r="B42" s="421" t="s">
        <v>345</v>
      </c>
      <c r="C42" s="421" t="s">
        <v>55</v>
      </c>
      <c r="D42" s="422" t="s">
        <v>346</v>
      </c>
      <c r="E42" s="470">
        <f t="shared" si="8"/>
        <v>0</v>
      </c>
      <c r="F42" s="392"/>
      <c r="G42" s="474"/>
      <c r="H42" s="474"/>
      <c r="I42" s="474"/>
      <c r="J42" s="503">
        <f t="shared" si="4"/>
        <v>0</v>
      </c>
      <c r="K42" s="475"/>
      <c r="L42" s="491"/>
      <c r="M42" s="491"/>
      <c r="N42" s="491"/>
      <c r="O42" s="475"/>
      <c r="P42" s="491"/>
      <c r="Q42" s="491"/>
      <c r="R42" s="473">
        <f t="shared" si="5"/>
        <v>0</v>
      </c>
      <c r="T42" s="242"/>
    </row>
    <row r="43" spans="1:20" s="158" customFormat="1" ht="47.25" hidden="1" customHeight="1">
      <c r="A43" s="218" t="s">
        <v>340</v>
      </c>
      <c r="B43" s="218" t="s">
        <v>341</v>
      </c>
      <c r="C43" s="420" t="s">
        <v>55</v>
      </c>
      <c r="D43" s="424" t="s">
        <v>339</v>
      </c>
      <c r="E43" s="470">
        <f t="shared" si="8"/>
        <v>0</v>
      </c>
      <c r="F43" s="392"/>
      <c r="G43" s="474"/>
      <c r="H43" s="474"/>
      <c r="I43" s="474"/>
      <c r="J43" s="503">
        <f t="shared" si="4"/>
        <v>0</v>
      </c>
      <c r="K43" s="475"/>
      <c r="L43" s="491"/>
      <c r="M43" s="491"/>
      <c r="N43" s="491"/>
      <c r="O43" s="475"/>
      <c r="P43" s="491"/>
      <c r="Q43" s="491"/>
      <c r="R43" s="473">
        <f t="shared" si="5"/>
        <v>0</v>
      </c>
      <c r="T43" s="242"/>
    </row>
    <row r="44" spans="1:20" s="156" customFormat="1" ht="24" hidden="1" customHeight="1">
      <c r="A44" s="218" t="s">
        <v>204</v>
      </c>
      <c r="B44" s="218" t="s">
        <v>205</v>
      </c>
      <c r="C44" s="218" t="s">
        <v>55</v>
      </c>
      <c r="D44" s="426" t="s">
        <v>206</v>
      </c>
      <c r="E44" s="402">
        <f t="shared" si="3"/>
        <v>0</v>
      </c>
      <c r="F44" s="402"/>
      <c r="G44" s="474"/>
      <c r="H44" s="474"/>
      <c r="I44" s="474"/>
      <c r="J44" s="503">
        <f t="shared" si="4"/>
        <v>0</v>
      </c>
      <c r="K44" s="475"/>
      <c r="L44" s="474"/>
      <c r="M44" s="474"/>
      <c r="N44" s="474"/>
      <c r="O44" s="475"/>
      <c r="P44" s="474"/>
      <c r="Q44" s="474"/>
      <c r="R44" s="473">
        <f t="shared" si="5"/>
        <v>0</v>
      </c>
      <c r="T44" s="157"/>
    </row>
    <row r="45" spans="1:20" s="156" customFormat="1" ht="33.75" hidden="1" customHeight="1">
      <c r="A45" s="218" t="s">
        <v>381</v>
      </c>
      <c r="B45" s="218" t="s">
        <v>382</v>
      </c>
      <c r="C45" s="218" t="s">
        <v>338</v>
      </c>
      <c r="D45" s="426" t="s">
        <v>383</v>
      </c>
      <c r="E45" s="402">
        <f t="shared" si="3"/>
        <v>0</v>
      </c>
      <c r="F45" s="402"/>
      <c r="G45" s="474"/>
      <c r="H45" s="474"/>
      <c r="I45" s="474"/>
      <c r="J45" s="503">
        <f t="shared" si="4"/>
        <v>0</v>
      </c>
      <c r="K45" s="475"/>
      <c r="L45" s="474"/>
      <c r="M45" s="474"/>
      <c r="N45" s="474"/>
      <c r="O45" s="475"/>
      <c r="P45" s="474"/>
      <c r="Q45" s="474"/>
      <c r="R45" s="473">
        <f t="shared" si="5"/>
        <v>0</v>
      </c>
      <c r="T45" s="157"/>
    </row>
    <row r="46" spans="1:20" s="156" customFormat="1" ht="21.75" hidden="1" customHeight="1">
      <c r="A46" s="432" t="s">
        <v>384</v>
      </c>
      <c r="B46" s="432" t="s">
        <v>385</v>
      </c>
      <c r="C46" s="432" t="s">
        <v>404</v>
      </c>
      <c r="D46" s="433" t="s">
        <v>386</v>
      </c>
      <c r="E46" s="402">
        <f t="shared" ref="E46" si="9">SUM(F46,I46)</f>
        <v>0</v>
      </c>
      <c r="F46" s="402"/>
      <c r="G46" s="474"/>
      <c r="H46" s="474"/>
      <c r="I46" s="474"/>
      <c r="J46" s="503">
        <f t="shared" si="4"/>
        <v>0</v>
      </c>
      <c r="K46" s="475"/>
      <c r="L46" s="474"/>
      <c r="M46" s="474"/>
      <c r="N46" s="474"/>
      <c r="O46" s="475"/>
      <c r="P46" s="474"/>
      <c r="Q46" s="474"/>
      <c r="R46" s="473">
        <f t="shared" si="5"/>
        <v>0</v>
      </c>
      <c r="T46" s="157"/>
    </row>
    <row r="47" spans="1:20" s="156" customFormat="1" ht="30.75" hidden="1" customHeight="1">
      <c r="A47" s="432" t="s">
        <v>416</v>
      </c>
      <c r="B47" s="432" t="s">
        <v>159</v>
      </c>
      <c r="C47" s="432" t="s">
        <v>266</v>
      </c>
      <c r="D47" s="433" t="s">
        <v>265</v>
      </c>
      <c r="E47" s="402">
        <f t="shared" si="3"/>
        <v>0</v>
      </c>
      <c r="F47" s="402"/>
      <c r="G47" s="474"/>
      <c r="H47" s="474"/>
      <c r="I47" s="474"/>
      <c r="J47" s="503">
        <f t="shared" si="4"/>
        <v>0</v>
      </c>
      <c r="K47" s="475"/>
      <c r="L47" s="474"/>
      <c r="M47" s="474"/>
      <c r="N47" s="474"/>
      <c r="O47" s="475"/>
      <c r="P47" s="474"/>
      <c r="Q47" s="474"/>
      <c r="R47" s="473">
        <f t="shared" si="5"/>
        <v>0</v>
      </c>
      <c r="T47" s="157"/>
    </row>
    <row r="48" spans="1:20" s="156" customFormat="1" ht="33" hidden="1" customHeight="1">
      <c r="A48" s="218" t="s">
        <v>406</v>
      </c>
      <c r="B48" s="218" t="s">
        <v>407</v>
      </c>
      <c r="C48" s="218" t="s">
        <v>59</v>
      </c>
      <c r="D48" s="426" t="s">
        <v>408</v>
      </c>
      <c r="E48" s="402">
        <f t="shared" ref="E48" si="10">SUM(F48,I48)</f>
        <v>0</v>
      </c>
      <c r="F48" s="402"/>
      <c r="G48" s="474"/>
      <c r="H48" s="474"/>
      <c r="I48" s="474"/>
      <c r="J48" s="503">
        <f t="shared" si="4"/>
        <v>0</v>
      </c>
      <c r="K48" s="475"/>
      <c r="L48" s="474"/>
      <c r="M48" s="474"/>
      <c r="N48" s="474"/>
      <c r="O48" s="475"/>
      <c r="P48" s="474"/>
      <c r="Q48" s="474"/>
      <c r="R48" s="473">
        <f t="shared" si="5"/>
        <v>0</v>
      </c>
      <c r="T48" s="157"/>
    </row>
    <row r="49" spans="1:20" s="156" customFormat="1" ht="43.5" hidden="1" customHeight="1">
      <c r="A49" s="218" t="s">
        <v>342</v>
      </c>
      <c r="B49" s="218" t="s">
        <v>268</v>
      </c>
      <c r="C49" s="218" t="s">
        <v>56</v>
      </c>
      <c r="D49" s="221" t="s">
        <v>267</v>
      </c>
      <c r="E49" s="402">
        <f t="shared" si="3"/>
        <v>0</v>
      </c>
      <c r="F49" s="392"/>
      <c r="G49" s="474"/>
      <c r="H49" s="474"/>
      <c r="I49" s="474"/>
      <c r="J49" s="503">
        <f t="shared" si="4"/>
        <v>0</v>
      </c>
      <c r="K49" s="475"/>
      <c r="L49" s="474"/>
      <c r="M49" s="474"/>
      <c r="N49" s="474"/>
      <c r="O49" s="475"/>
      <c r="P49" s="474"/>
      <c r="Q49" s="474"/>
      <c r="R49" s="473">
        <f t="shared" si="5"/>
        <v>0</v>
      </c>
      <c r="T49" s="157"/>
    </row>
    <row r="50" spans="1:20" s="156" customFormat="1" ht="35.25" hidden="1" customHeight="1">
      <c r="A50" s="218" t="s">
        <v>207</v>
      </c>
      <c r="B50" s="218" t="s">
        <v>208</v>
      </c>
      <c r="C50" s="218" t="s">
        <v>72</v>
      </c>
      <c r="D50" s="221" t="s">
        <v>19</v>
      </c>
      <c r="E50" s="402">
        <f t="shared" si="3"/>
        <v>0</v>
      </c>
      <c r="F50" s="402"/>
      <c r="G50" s="402"/>
      <c r="H50" s="402"/>
      <c r="I50" s="402"/>
      <c r="J50" s="503">
        <f t="shared" si="4"/>
        <v>0</v>
      </c>
      <c r="K50" s="475"/>
      <c r="L50" s="402"/>
      <c r="M50" s="402"/>
      <c r="N50" s="402"/>
      <c r="O50" s="475"/>
      <c r="P50" s="402"/>
      <c r="Q50" s="402"/>
      <c r="R50" s="473">
        <f t="shared" si="5"/>
        <v>0</v>
      </c>
      <c r="T50" s="157"/>
    </row>
    <row r="51" spans="1:20" s="156" customFormat="1" ht="24.75" hidden="1" customHeight="1">
      <c r="A51" s="218" t="s">
        <v>409</v>
      </c>
      <c r="B51" s="218" t="s">
        <v>209</v>
      </c>
      <c r="C51" s="218" t="s">
        <v>70</v>
      </c>
      <c r="D51" s="221" t="s">
        <v>18</v>
      </c>
      <c r="E51" s="402">
        <f t="shared" ref="E51" si="11">SUM(F51,I51)</f>
        <v>0</v>
      </c>
      <c r="F51" s="402"/>
      <c r="G51" s="402"/>
      <c r="H51" s="402"/>
      <c r="I51" s="402"/>
      <c r="J51" s="503">
        <f t="shared" si="4"/>
        <v>0</v>
      </c>
      <c r="K51" s="475"/>
      <c r="L51" s="402"/>
      <c r="M51" s="402"/>
      <c r="N51" s="402"/>
      <c r="O51" s="475"/>
      <c r="P51" s="402"/>
      <c r="Q51" s="402"/>
      <c r="R51" s="473">
        <f t="shared" si="5"/>
        <v>0</v>
      </c>
      <c r="T51" s="157"/>
    </row>
    <row r="52" spans="1:20" s="156" customFormat="1" ht="28.5" hidden="1" customHeight="1">
      <c r="A52" s="218" t="s">
        <v>210</v>
      </c>
      <c r="B52" s="218" t="s">
        <v>211</v>
      </c>
      <c r="C52" s="218" t="s">
        <v>59</v>
      </c>
      <c r="D52" s="410" t="s">
        <v>152</v>
      </c>
      <c r="E52" s="402">
        <f t="shared" si="3"/>
        <v>0</v>
      </c>
      <c r="F52" s="392"/>
      <c r="G52" s="474"/>
      <c r="H52" s="474"/>
      <c r="I52" s="474"/>
      <c r="J52" s="503">
        <f t="shared" si="4"/>
        <v>0</v>
      </c>
      <c r="K52" s="475"/>
      <c r="L52" s="474"/>
      <c r="M52" s="474"/>
      <c r="N52" s="474"/>
      <c r="O52" s="475"/>
      <c r="P52" s="474"/>
      <c r="Q52" s="474"/>
      <c r="R52" s="473">
        <f t="shared" si="5"/>
        <v>0</v>
      </c>
      <c r="T52" s="157"/>
    </row>
    <row r="53" spans="1:20" s="162" customFormat="1" ht="30" hidden="1" customHeight="1">
      <c r="A53" s="489" t="s">
        <v>213</v>
      </c>
      <c r="B53" s="489" t="s">
        <v>214</v>
      </c>
      <c r="C53" s="489" t="s">
        <v>59</v>
      </c>
      <c r="D53" s="410" t="s">
        <v>212</v>
      </c>
      <c r="E53" s="402">
        <f t="shared" si="3"/>
        <v>0</v>
      </c>
      <c r="F53" s="392"/>
      <c r="G53" s="488"/>
      <c r="H53" s="488"/>
      <c r="I53" s="488"/>
      <c r="J53" s="503">
        <f t="shared" si="4"/>
        <v>0</v>
      </c>
      <c r="K53" s="475"/>
      <c r="L53" s="488"/>
      <c r="M53" s="488"/>
      <c r="N53" s="488"/>
      <c r="O53" s="475"/>
      <c r="P53" s="488"/>
      <c r="Q53" s="488"/>
      <c r="R53" s="473">
        <f t="shared" si="5"/>
        <v>0</v>
      </c>
      <c r="T53" s="262"/>
    </row>
    <row r="54" spans="1:20" s="112" customFormat="1" ht="36.75" customHeight="1">
      <c r="A54" s="477" t="s">
        <v>215</v>
      </c>
      <c r="B54" s="396" t="s">
        <v>216</v>
      </c>
      <c r="C54" s="463" t="s">
        <v>217</v>
      </c>
      <c r="D54" s="464" t="s">
        <v>218</v>
      </c>
      <c r="E54" s="482">
        <f t="shared" si="3"/>
        <v>1087665</v>
      </c>
      <c r="F54" s="482">
        <f>SUM(F55:F56)</f>
        <v>1087665</v>
      </c>
      <c r="G54" s="497"/>
      <c r="H54" s="497"/>
      <c r="I54" s="497"/>
      <c r="J54" s="482">
        <f t="shared" si="4"/>
        <v>0</v>
      </c>
      <c r="K54" s="478"/>
      <c r="L54" s="497"/>
      <c r="M54" s="497"/>
      <c r="N54" s="497"/>
      <c r="O54" s="478"/>
      <c r="P54" s="497"/>
      <c r="Q54" s="497"/>
      <c r="R54" s="479">
        <f t="shared" si="5"/>
        <v>1087665</v>
      </c>
    </row>
    <row r="55" spans="1:20" s="112" customFormat="1" ht="64.5" customHeight="1">
      <c r="A55" s="477"/>
      <c r="B55" s="396"/>
      <c r="C55" s="463"/>
      <c r="D55" s="554" t="s">
        <v>585</v>
      </c>
      <c r="E55" s="485">
        <f t="shared" si="3"/>
        <v>446602</v>
      </c>
      <c r="F55" s="485">
        <v>446602</v>
      </c>
      <c r="G55" s="497"/>
      <c r="H55" s="497"/>
      <c r="I55" s="497"/>
      <c r="J55" s="480">
        <f t="shared" si="4"/>
        <v>0</v>
      </c>
      <c r="K55" s="478"/>
      <c r="L55" s="497"/>
      <c r="M55" s="497"/>
      <c r="N55" s="497"/>
      <c r="O55" s="478"/>
      <c r="P55" s="497"/>
      <c r="Q55" s="497"/>
      <c r="R55" s="487">
        <f t="shared" si="5"/>
        <v>446602</v>
      </c>
    </row>
    <row r="56" spans="1:20" s="112" customFormat="1" ht="64.5" customHeight="1">
      <c r="A56" s="477"/>
      <c r="B56" s="396"/>
      <c r="C56" s="463"/>
      <c r="D56" s="554" t="s">
        <v>584</v>
      </c>
      <c r="E56" s="485">
        <f t="shared" si="3"/>
        <v>641063</v>
      </c>
      <c r="F56" s="485">
        <v>641063</v>
      </c>
      <c r="G56" s="497"/>
      <c r="H56" s="497"/>
      <c r="I56" s="497"/>
      <c r="J56" s="480">
        <f t="shared" si="4"/>
        <v>0</v>
      </c>
      <c r="K56" s="478"/>
      <c r="L56" s="497"/>
      <c r="M56" s="497"/>
      <c r="N56" s="497"/>
      <c r="O56" s="478"/>
      <c r="P56" s="497"/>
      <c r="Q56" s="497"/>
      <c r="R56" s="487">
        <f t="shared" si="5"/>
        <v>641063</v>
      </c>
    </row>
    <row r="57" spans="1:20" s="124" customFormat="1" ht="41.25" hidden="1" customHeight="1">
      <c r="A57" s="494" t="s">
        <v>347</v>
      </c>
      <c r="B57" s="218" t="s">
        <v>348</v>
      </c>
      <c r="C57" s="494" t="s">
        <v>71</v>
      </c>
      <c r="D57" s="495" t="s">
        <v>349</v>
      </c>
      <c r="E57" s="402">
        <f t="shared" si="3"/>
        <v>0</v>
      </c>
      <c r="F57" s="402"/>
      <c r="G57" s="496"/>
      <c r="H57" s="496"/>
      <c r="I57" s="496"/>
      <c r="J57" s="402">
        <f t="shared" si="4"/>
        <v>0</v>
      </c>
      <c r="K57" s="475"/>
      <c r="L57" s="496"/>
      <c r="M57" s="496"/>
      <c r="N57" s="496"/>
      <c r="O57" s="475"/>
      <c r="P57" s="496"/>
      <c r="Q57" s="496"/>
      <c r="R57" s="473">
        <f t="shared" si="5"/>
        <v>0</v>
      </c>
    </row>
    <row r="58" spans="1:20" s="124" customFormat="1" ht="23.25" hidden="1" customHeight="1">
      <c r="A58" s="469" t="s">
        <v>219</v>
      </c>
      <c r="B58" s="469" t="s">
        <v>220</v>
      </c>
      <c r="C58" s="469" t="s">
        <v>57</v>
      </c>
      <c r="D58" s="410" t="s">
        <v>221</v>
      </c>
      <c r="E58" s="402">
        <f t="shared" si="3"/>
        <v>0</v>
      </c>
      <c r="F58" s="402"/>
      <c r="G58" s="496"/>
      <c r="H58" s="496"/>
      <c r="I58" s="496"/>
      <c r="J58" s="475">
        <f t="shared" ref="J58" si="12">SUM(L58,O58)</f>
        <v>0</v>
      </c>
      <c r="K58" s="475"/>
      <c r="L58" s="496"/>
      <c r="M58" s="496"/>
      <c r="N58" s="496"/>
      <c r="O58" s="475"/>
      <c r="P58" s="496"/>
      <c r="Q58" s="496"/>
      <c r="R58" s="476">
        <f t="shared" si="5"/>
        <v>0</v>
      </c>
    </row>
    <row r="59" spans="1:20" s="112" customFormat="1" ht="56.25" customHeight="1">
      <c r="A59" s="168" t="s">
        <v>24</v>
      </c>
      <c r="B59" s="168"/>
      <c r="C59" s="168"/>
      <c r="D59" s="466" t="s">
        <v>167</v>
      </c>
      <c r="E59" s="467">
        <f>SUM(E60)</f>
        <v>0</v>
      </c>
      <c r="F59" s="468">
        <f t="shared" ref="F59:R59" si="13">SUM(F60)</f>
        <v>0</v>
      </c>
      <c r="G59" s="468">
        <f t="shared" si="13"/>
        <v>0</v>
      </c>
      <c r="H59" s="468">
        <f t="shared" si="13"/>
        <v>0</v>
      </c>
      <c r="I59" s="468">
        <f t="shared" si="13"/>
        <v>0</v>
      </c>
      <c r="J59" s="468">
        <f t="shared" si="13"/>
        <v>-3190800</v>
      </c>
      <c r="K59" s="468">
        <f t="shared" si="13"/>
        <v>-3190800</v>
      </c>
      <c r="L59" s="468">
        <f t="shared" si="13"/>
        <v>0</v>
      </c>
      <c r="M59" s="468">
        <f t="shared" si="13"/>
        <v>0</v>
      </c>
      <c r="N59" s="468">
        <f t="shared" si="13"/>
        <v>0</v>
      </c>
      <c r="O59" s="468">
        <f t="shared" si="13"/>
        <v>-3190800</v>
      </c>
      <c r="P59" s="468">
        <f t="shared" si="13"/>
        <v>0</v>
      </c>
      <c r="Q59" s="468">
        <f t="shared" si="13"/>
        <v>0</v>
      </c>
      <c r="R59" s="468">
        <f t="shared" si="13"/>
        <v>-3190800</v>
      </c>
      <c r="T59" s="127">
        <f>SUM(E59,J59)</f>
        <v>-3190800</v>
      </c>
    </row>
    <row r="60" spans="1:20" s="112" customFormat="1" ht="55.5" customHeight="1">
      <c r="A60" s="168" t="s">
        <v>25</v>
      </c>
      <c r="B60" s="168"/>
      <c r="C60" s="168"/>
      <c r="D60" s="466" t="s">
        <v>167</v>
      </c>
      <c r="E60" s="467">
        <f>SUM(E61:E72)</f>
        <v>0</v>
      </c>
      <c r="F60" s="467">
        <f t="shared" ref="F60:I60" si="14">SUM(F61:F72)</f>
        <v>0</v>
      </c>
      <c r="G60" s="467">
        <f t="shared" si="14"/>
        <v>0</v>
      </c>
      <c r="H60" s="467">
        <f t="shared" si="14"/>
        <v>0</v>
      </c>
      <c r="I60" s="467">
        <f t="shared" si="14"/>
        <v>0</v>
      </c>
      <c r="J60" s="467">
        <f>SUM(J61:J73)</f>
        <v>-3190800</v>
      </c>
      <c r="K60" s="467">
        <f t="shared" ref="K60:R60" si="15">SUM(K61:K73)</f>
        <v>-3190800</v>
      </c>
      <c r="L60" s="467">
        <f t="shared" si="15"/>
        <v>0</v>
      </c>
      <c r="M60" s="467">
        <f t="shared" si="15"/>
        <v>0</v>
      </c>
      <c r="N60" s="467">
        <f t="shared" si="15"/>
        <v>0</v>
      </c>
      <c r="O60" s="467">
        <f t="shared" si="15"/>
        <v>-3190800</v>
      </c>
      <c r="P60" s="467">
        <f t="shared" si="15"/>
        <v>0</v>
      </c>
      <c r="Q60" s="467">
        <f t="shared" si="15"/>
        <v>0</v>
      </c>
      <c r="R60" s="467">
        <f t="shared" si="15"/>
        <v>-3190800</v>
      </c>
      <c r="T60" s="127">
        <f>SUM(E60,J60)</f>
        <v>-3190800</v>
      </c>
    </row>
    <row r="61" spans="1:20" s="112" customFormat="1" ht="45.75" hidden="1" customHeight="1">
      <c r="A61" s="609" t="s">
        <v>234</v>
      </c>
      <c r="B61" s="609" t="s">
        <v>169</v>
      </c>
      <c r="C61" s="609" t="s">
        <v>46</v>
      </c>
      <c r="D61" s="607" t="s">
        <v>168</v>
      </c>
      <c r="E61" s="482">
        <f t="shared" ref="E61:E63" si="16">SUM(F61,I61)</f>
        <v>0</v>
      </c>
      <c r="F61" s="482"/>
      <c r="G61" s="478"/>
      <c r="H61" s="478"/>
      <c r="I61" s="478"/>
      <c r="J61" s="482">
        <f t="shared" ref="J61:J64" si="17">SUM(L61,O61)</f>
        <v>0</v>
      </c>
      <c r="K61" s="482"/>
      <c r="L61" s="587"/>
      <c r="M61" s="587"/>
      <c r="N61" s="587"/>
      <c r="O61" s="482"/>
      <c r="P61" s="587"/>
      <c r="Q61" s="587"/>
      <c r="R61" s="610">
        <f t="shared" si="5"/>
        <v>0</v>
      </c>
    </row>
    <row r="62" spans="1:20" s="112" customFormat="1" ht="23.25" hidden="1" customHeight="1">
      <c r="A62" s="609" t="s">
        <v>391</v>
      </c>
      <c r="B62" s="611" t="s">
        <v>61</v>
      </c>
      <c r="C62" s="350" t="s">
        <v>47</v>
      </c>
      <c r="D62" s="275" t="s">
        <v>270</v>
      </c>
      <c r="E62" s="482">
        <f t="shared" si="16"/>
        <v>0</v>
      </c>
      <c r="F62" s="482"/>
      <c r="G62" s="478"/>
      <c r="H62" s="478"/>
      <c r="I62" s="478"/>
      <c r="J62" s="482">
        <f t="shared" si="17"/>
        <v>0</v>
      </c>
      <c r="K62" s="482"/>
      <c r="L62" s="587"/>
      <c r="M62" s="587"/>
      <c r="N62" s="587"/>
      <c r="O62" s="482"/>
      <c r="P62" s="587"/>
      <c r="Q62" s="587"/>
      <c r="R62" s="610">
        <f t="shared" si="5"/>
        <v>0</v>
      </c>
    </row>
    <row r="63" spans="1:20" s="112" customFormat="1" ht="35.25" hidden="1" customHeight="1">
      <c r="A63" s="598" t="s">
        <v>410</v>
      </c>
      <c r="B63" s="396" t="s">
        <v>411</v>
      </c>
      <c r="C63" s="396" t="s">
        <v>52</v>
      </c>
      <c r="D63" s="612" t="s">
        <v>412</v>
      </c>
      <c r="E63" s="482">
        <f t="shared" si="16"/>
        <v>0</v>
      </c>
      <c r="F63" s="482"/>
      <c r="G63" s="497"/>
      <c r="H63" s="497"/>
      <c r="I63" s="497"/>
      <c r="J63" s="478">
        <f t="shared" si="17"/>
        <v>0</v>
      </c>
      <c r="K63" s="478"/>
      <c r="L63" s="587"/>
      <c r="M63" s="587"/>
      <c r="N63" s="587"/>
      <c r="O63" s="478"/>
      <c r="P63" s="587"/>
      <c r="Q63" s="587"/>
      <c r="R63" s="610">
        <f t="shared" si="5"/>
        <v>0</v>
      </c>
    </row>
    <row r="64" spans="1:20" s="613" customFormat="1" ht="39" customHeight="1">
      <c r="A64" s="598" t="s">
        <v>261</v>
      </c>
      <c r="B64" s="598" t="s">
        <v>262</v>
      </c>
      <c r="C64" s="598" t="s">
        <v>338</v>
      </c>
      <c r="D64" s="604" t="s">
        <v>263</v>
      </c>
      <c r="E64" s="482">
        <f t="shared" ref="E64:E76" si="18">SUM(F64,I64)</f>
        <v>0</v>
      </c>
      <c r="F64" s="482"/>
      <c r="G64" s="497"/>
      <c r="H64" s="497"/>
      <c r="I64" s="497"/>
      <c r="J64" s="482">
        <f t="shared" si="17"/>
        <v>-150000</v>
      </c>
      <c r="K64" s="482">
        <v>-150000</v>
      </c>
      <c r="L64" s="497"/>
      <c r="M64" s="497"/>
      <c r="N64" s="497"/>
      <c r="O64" s="482">
        <v>-150000</v>
      </c>
      <c r="P64" s="497"/>
      <c r="Q64" s="497"/>
      <c r="R64" s="479">
        <f t="shared" si="5"/>
        <v>-150000</v>
      </c>
    </row>
    <row r="65" spans="1:20" s="613" customFormat="1" ht="39.75" customHeight="1">
      <c r="A65" s="598" t="s">
        <v>324</v>
      </c>
      <c r="B65" s="598" t="s">
        <v>325</v>
      </c>
      <c r="C65" s="598" t="s">
        <v>55</v>
      </c>
      <c r="D65" s="604" t="s">
        <v>326</v>
      </c>
      <c r="E65" s="482">
        <f t="shared" ref="E65:E67" si="19">SUM(F65,I65)</f>
        <v>0</v>
      </c>
      <c r="F65" s="482"/>
      <c r="G65" s="497"/>
      <c r="H65" s="497"/>
      <c r="I65" s="497"/>
      <c r="J65" s="478">
        <f t="shared" ref="J65:J70" si="20">SUM(L65,O65)</f>
        <v>-2143400</v>
      </c>
      <c r="K65" s="478">
        <v>-2143400</v>
      </c>
      <c r="L65" s="497"/>
      <c r="M65" s="497"/>
      <c r="N65" s="497"/>
      <c r="O65" s="478">
        <v>-2143400</v>
      </c>
      <c r="P65" s="497"/>
      <c r="Q65" s="497"/>
      <c r="R65" s="479">
        <f t="shared" si="5"/>
        <v>-2143400</v>
      </c>
    </row>
    <row r="66" spans="1:20" s="613" customFormat="1" ht="38.25" customHeight="1">
      <c r="A66" s="598" t="s">
        <v>392</v>
      </c>
      <c r="B66" s="598" t="s">
        <v>393</v>
      </c>
      <c r="C66" s="598" t="s">
        <v>55</v>
      </c>
      <c r="D66" s="604" t="s">
        <v>394</v>
      </c>
      <c r="E66" s="482">
        <f t="shared" si="19"/>
        <v>0</v>
      </c>
      <c r="F66" s="482"/>
      <c r="G66" s="497"/>
      <c r="H66" s="497"/>
      <c r="I66" s="497"/>
      <c r="J66" s="478">
        <f t="shared" si="20"/>
        <v>-72000</v>
      </c>
      <c r="K66" s="478">
        <v>-72000</v>
      </c>
      <c r="L66" s="497"/>
      <c r="M66" s="497"/>
      <c r="N66" s="497"/>
      <c r="O66" s="478">
        <v>-72000</v>
      </c>
      <c r="P66" s="497"/>
      <c r="Q66" s="497"/>
      <c r="R66" s="479">
        <f t="shared" si="5"/>
        <v>-72000</v>
      </c>
    </row>
    <row r="67" spans="1:20" s="613" customFormat="1" ht="22.5" hidden="1" customHeight="1">
      <c r="A67" s="598" t="s">
        <v>395</v>
      </c>
      <c r="B67" s="598" t="s">
        <v>205</v>
      </c>
      <c r="C67" s="396" t="s">
        <v>55</v>
      </c>
      <c r="D67" s="614" t="s">
        <v>206</v>
      </c>
      <c r="E67" s="482">
        <f t="shared" si="19"/>
        <v>0</v>
      </c>
      <c r="F67" s="482"/>
      <c r="G67" s="497"/>
      <c r="H67" s="497"/>
      <c r="I67" s="497"/>
      <c r="J67" s="478">
        <f t="shared" si="20"/>
        <v>0</v>
      </c>
      <c r="K67" s="478"/>
      <c r="L67" s="497"/>
      <c r="M67" s="497"/>
      <c r="N67" s="497"/>
      <c r="O67" s="478"/>
      <c r="P67" s="497"/>
      <c r="Q67" s="497"/>
      <c r="R67" s="479">
        <f t="shared" si="5"/>
        <v>0</v>
      </c>
    </row>
    <row r="68" spans="1:20" s="112" customFormat="1" ht="36.75" customHeight="1">
      <c r="A68" s="477" t="s">
        <v>264</v>
      </c>
      <c r="B68" s="477" t="s">
        <v>159</v>
      </c>
      <c r="C68" s="477" t="s">
        <v>266</v>
      </c>
      <c r="D68" s="603" t="s">
        <v>265</v>
      </c>
      <c r="E68" s="482">
        <f t="shared" si="18"/>
        <v>0</v>
      </c>
      <c r="F68" s="482"/>
      <c r="G68" s="497"/>
      <c r="H68" s="497"/>
      <c r="I68" s="497"/>
      <c r="J68" s="478">
        <f t="shared" si="20"/>
        <v>-432100</v>
      </c>
      <c r="K68" s="478">
        <v>-432100</v>
      </c>
      <c r="L68" s="615"/>
      <c r="M68" s="615"/>
      <c r="N68" s="615"/>
      <c r="O68" s="478">
        <v>-432100</v>
      </c>
      <c r="P68" s="615"/>
      <c r="Q68" s="497"/>
      <c r="R68" s="479">
        <f t="shared" si="5"/>
        <v>-432100</v>
      </c>
    </row>
    <row r="69" spans="1:20" s="112" customFormat="1" ht="25.5" hidden="1" customHeight="1">
      <c r="A69" s="608" t="s">
        <v>396</v>
      </c>
      <c r="B69" s="396" t="s">
        <v>351</v>
      </c>
      <c r="C69" s="396" t="s">
        <v>266</v>
      </c>
      <c r="D69" s="607" t="s">
        <v>352</v>
      </c>
      <c r="E69" s="482">
        <f>SUM(F69,I69)</f>
        <v>0</v>
      </c>
      <c r="F69" s="482"/>
      <c r="G69" s="497"/>
      <c r="H69" s="497"/>
      <c r="I69" s="497"/>
      <c r="J69" s="478">
        <f t="shared" si="20"/>
        <v>0</v>
      </c>
      <c r="K69" s="482"/>
      <c r="L69" s="615"/>
      <c r="M69" s="615"/>
      <c r="N69" s="615"/>
      <c r="O69" s="482"/>
      <c r="P69" s="615"/>
      <c r="Q69" s="497"/>
      <c r="R69" s="479">
        <f t="shared" si="5"/>
        <v>0</v>
      </c>
    </row>
    <row r="70" spans="1:20" s="112" customFormat="1" ht="36" customHeight="1">
      <c r="A70" s="396" t="s">
        <v>437</v>
      </c>
      <c r="B70" s="396" t="s">
        <v>438</v>
      </c>
      <c r="C70" s="396" t="s">
        <v>266</v>
      </c>
      <c r="D70" s="607" t="s">
        <v>439</v>
      </c>
      <c r="E70" s="482">
        <f>SUM(F70,I70)</f>
        <v>0</v>
      </c>
      <c r="F70" s="482"/>
      <c r="G70" s="478"/>
      <c r="H70" s="478"/>
      <c r="I70" s="478"/>
      <c r="J70" s="478">
        <f t="shared" si="20"/>
        <v>-380000</v>
      </c>
      <c r="K70" s="482">
        <v>-380000</v>
      </c>
      <c r="L70" s="587"/>
      <c r="M70" s="587"/>
      <c r="N70" s="587"/>
      <c r="O70" s="482">
        <v>-380000</v>
      </c>
      <c r="P70" s="497"/>
      <c r="Q70" s="587"/>
      <c r="R70" s="479">
        <f t="shared" si="5"/>
        <v>-380000</v>
      </c>
    </row>
    <row r="71" spans="1:20" s="133" customFormat="1" ht="51" hidden="1" customHeight="1">
      <c r="A71" s="500" t="s">
        <v>269</v>
      </c>
      <c r="B71" s="500" t="s">
        <v>268</v>
      </c>
      <c r="C71" s="268" t="s">
        <v>56</v>
      </c>
      <c r="D71" s="501" t="s">
        <v>267</v>
      </c>
      <c r="E71" s="414">
        <f t="shared" si="18"/>
        <v>0</v>
      </c>
      <c r="F71" s="414"/>
      <c r="G71" s="502"/>
      <c r="H71" s="502"/>
      <c r="I71" s="502"/>
      <c r="J71" s="503"/>
      <c r="K71" s="503"/>
      <c r="L71" s="504"/>
      <c r="M71" s="504"/>
      <c r="N71" s="504"/>
      <c r="O71" s="503"/>
      <c r="P71" s="504"/>
      <c r="Q71" s="502"/>
      <c r="R71" s="473">
        <f t="shared" si="5"/>
        <v>0</v>
      </c>
    </row>
    <row r="72" spans="1:20" s="124" customFormat="1" ht="24.75" hidden="1" customHeight="1">
      <c r="A72" s="432" t="s">
        <v>397</v>
      </c>
      <c r="B72" s="218" t="s">
        <v>220</v>
      </c>
      <c r="C72" s="218" t="s">
        <v>57</v>
      </c>
      <c r="D72" s="410" t="s">
        <v>221</v>
      </c>
      <c r="E72" s="402">
        <f t="shared" si="18"/>
        <v>0</v>
      </c>
      <c r="F72" s="402"/>
      <c r="G72" s="475"/>
      <c r="H72" s="475"/>
      <c r="I72" s="475"/>
      <c r="J72" s="402"/>
      <c r="K72" s="402"/>
      <c r="L72" s="475"/>
      <c r="M72" s="475"/>
      <c r="N72" s="475"/>
      <c r="O72" s="402"/>
      <c r="P72" s="475"/>
      <c r="Q72" s="475"/>
      <c r="R72" s="473">
        <f t="shared" si="5"/>
        <v>0</v>
      </c>
    </row>
    <row r="73" spans="1:20" s="112" customFormat="1" ht="37.5" customHeight="1">
      <c r="A73" s="396" t="s">
        <v>308</v>
      </c>
      <c r="B73" s="396" t="s">
        <v>307</v>
      </c>
      <c r="C73" s="396" t="s">
        <v>266</v>
      </c>
      <c r="D73" s="607" t="s">
        <v>306</v>
      </c>
      <c r="E73" s="482">
        <f>SUM(F73,I73)</f>
        <v>0</v>
      </c>
      <c r="F73" s="482"/>
      <c r="G73" s="478"/>
      <c r="H73" s="478"/>
      <c r="I73" s="478"/>
      <c r="J73" s="482">
        <f>SUM(L73,O73)</f>
        <v>-13300</v>
      </c>
      <c r="K73" s="482">
        <v>-13300</v>
      </c>
      <c r="L73" s="587"/>
      <c r="M73" s="587"/>
      <c r="N73" s="587"/>
      <c r="O73" s="482">
        <v>-13300</v>
      </c>
      <c r="P73" s="497"/>
      <c r="Q73" s="587"/>
      <c r="R73" s="479">
        <f t="shared" si="5"/>
        <v>-13300</v>
      </c>
    </row>
    <row r="74" spans="1:20" s="124" customFormat="1" ht="14.1" hidden="1" customHeight="1">
      <c r="A74" s="505"/>
      <c r="B74" s="505"/>
      <c r="C74" s="505"/>
      <c r="D74" s="506"/>
      <c r="E74" s="402">
        <f>SUM(F74,I74)</f>
        <v>0</v>
      </c>
      <c r="F74" s="402"/>
      <c r="G74" s="475"/>
      <c r="H74" s="475"/>
      <c r="I74" s="475"/>
      <c r="J74" s="507">
        <f>SUM(O74,L74)</f>
        <v>0</v>
      </c>
      <c r="K74" s="507"/>
      <c r="L74" s="475"/>
      <c r="M74" s="475"/>
      <c r="N74" s="475"/>
      <c r="O74" s="475"/>
      <c r="P74" s="475"/>
      <c r="Q74" s="475"/>
      <c r="R74" s="476">
        <f t="shared" si="5"/>
        <v>0</v>
      </c>
    </row>
    <row r="75" spans="1:20" s="124" customFormat="1" ht="14.1" hidden="1" customHeight="1">
      <c r="A75" s="505"/>
      <c r="B75" s="505"/>
      <c r="C75" s="505"/>
      <c r="D75" s="506"/>
      <c r="E75" s="402">
        <f t="shared" si="18"/>
        <v>0</v>
      </c>
      <c r="F75" s="402"/>
      <c r="G75" s="475"/>
      <c r="H75" s="475"/>
      <c r="I75" s="475"/>
      <c r="J75" s="507">
        <f>SUM(O75,L75)</f>
        <v>0</v>
      </c>
      <c r="K75" s="507"/>
      <c r="L75" s="475"/>
      <c r="M75" s="475"/>
      <c r="N75" s="475"/>
      <c r="O75" s="475"/>
      <c r="P75" s="475"/>
      <c r="Q75" s="475"/>
      <c r="R75" s="476">
        <f t="shared" si="5"/>
        <v>0</v>
      </c>
    </row>
    <row r="76" spans="1:20" s="124" customFormat="1" ht="14.1" hidden="1" customHeight="1">
      <c r="A76" s="505"/>
      <c r="B76" s="505"/>
      <c r="C76" s="505"/>
      <c r="D76" s="506"/>
      <c r="E76" s="402">
        <f t="shared" si="18"/>
        <v>0</v>
      </c>
      <c r="F76" s="402"/>
      <c r="G76" s="498"/>
      <c r="H76" s="498"/>
      <c r="I76" s="498"/>
      <c r="J76" s="507">
        <f>SUM(L76,O76)</f>
        <v>0</v>
      </c>
      <c r="K76" s="507"/>
      <c r="L76" s="498"/>
      <c r="M76" s="498"/>
      <c r="N76" s="498"/>
      <c r="O76" s="498"/>
      <c r="P76" s="498"/>
      <c r="Q76" s="498"/>
      <c r="R76" s="476">
        <f t="shared" si="5"/>
        <v>0</v>
      </c>
    </row>
    <row r="77" spans="1:20" s="112" customFormat="1" ht="45" customHeight="1">
      <c r="A77" s="168" t="s">
        <v>237</v>
      </c>
      <c r="B77" s="508"/>
      <c r="C77" s="508"/>
      <c r="D77" s="250" t="s">
        <v>164</v>
      </c>
      <c r="E77" s="509">
        <f>SUM(E78)</f>
        <v>865621</v>
      </c>
      <c r="F77" s="509">
        <f t="shared" ref="F77:R77" si="21">SUM(F78)</f>
        <v>865621</v>
      </c>
      <c r="G77" s="509">
        <f t="shared" si="21"/>
        <v>478302</v>
      </c>
      <c r="H77" s="509">
        <f t="shared" si="21"/>
        <v>-1329951</v>
      </c>
      <c r="I77" s="509">
        <f t="shared" si="21"/>
        <v>0</v>
      </c>
      <c r="J77" s="509">
        <f t="shared" si="21"/>
        <v>156282</v>
      </c>
      <c r="K77" s="509">
        <f t="shared" si="21"/>
        <v>156282</v>
      </c>
      <c r="L77" s="509">
        <f t="shared" si="21"/>
        <v>0</v>
      </c>
      <c r="M77" s="509">
        <f t="shared" si="21"/>
        <v>0</v>
      </c>
      <c r="N77" s="509">
        <f t="shared" si="21"/>
        <v>0</v>
      </c>
      <c r="O77" s="509">
        <f t="shared" si="21"/>
        <v>156282</v>
      </c>
      <c r="P77" s="509">
        <f t="shared" si="21"/>
        <v>0</v>
      </c>
      <c r="Q77" s="509">
        <f t="shared" si="21"/>
        <v>0</v>
      </c>
      <c r="R77" s="509">
        <f t="shared" si="21"/>
        <v>1021903</v>
      </c>
      <c r="T77" s="260">
        <f t="shared" ref="T77:T78" si="22">SUM(E77,J77)</f>
        <v>1021903</v>
      </c>
    </row>
    <row r="78" spans="1:20" s="3" customFormat="1" ht="42" customHeight="1">
      <c r="A78" s="168" t="s">
        <v>236</v>
      </c>
      <c r="B78" s="508"/>
      <c r="C78" s="508"/>
      <c r="D78" s="250" t="s">
        <v>164</v>
      </c>
      <c r="E78" s="509">
        <f>SUM(E79:E80,E82,E92,E93,E98)</f>
        <v>865621</v>
      </c>
      <c r="F78" s="509">
        <f t="shared" ref="F78:R78" si="23">SUM(F79:F80,F82,F92,F93,F98)</f>
        <v>865621</v>
      </c>
      <c r="G78" s="509">
        <f t="shared" si="23"/>
        <v>478302</v>
      </c>
      <c r="H78" s="509">
        <f t="shared" si="23"/>
        <v>-1329951</v>
      </c>
      <c r="I78" s="509">
        <f t="shared" si="23"/>
        <v>0</v>
      </c>
      <c r="J78" s="509">
        <f t="shared" si="23"/>
        <v>156282</v>
      </c>
      <c r="K78" s="509">
        <f t="shared" si="23"/>
        <v>156282</v>
      </c>
      <c r="L78" s="509">
        <f t="shared" si="23"/>
        <v>0</v>
      </c>
      <c r="M78" s="509">
        <f t="shared" si="23"/>
        <v>0</v>
      </c>
      <c r="N78" s="509">
        <f t="shared" si="23"/>
        <v>0</v>
      </c>
      <c r="O78" s="509">
        <f t="shared" si="23"/>
        <v>156282</v>
      </c>
      <c r="P78" s="509">
        <f t="shared" si="23"/>
        <v>0</v>
      </c>
      <c r="Q78" s="509">
        <f t="shared" si="23"/>
        <v>0</v>
      </c>
      <c r="R78" s="509">
        <f t="shared" si="23"/>
        <v>1021903</v>
      </c>
      <c r="T78" s="260">
        <f t="shared" si="22"/>
        <v>1021903</v>
      </c>
    </row>
    <row r="79" spans="1:20" s="3" customFormat="1" ht="59.25" customHeight="1">
      <c r="A79" s="396" t="s">
        <v>235</v>
      </c>
      <c r="B79" s="396" t="s">
        <v>169</v>
      </c>
      <c r="C79" s="396" t="s">
        <v>46</v>
      </c>
      <c r="D79" s="607" t="s">
        <v>168</v>
      </c>
      <c r="E79" s="398">
        <f>SUM(F79,I79)</f>
        <v>45347</v>
      </c>
      <c r="F79" s="398">
        <v>45347</v>
      </c>
      <c r="G79" s="398">
        <v>34461</v>
      </c>
      <c r="H79" s="483"/>
      <c r="I79" s="483"/>
      <c r="J79" s="479">
        <f t="shared" ref="J79:J100" si="24">SUM(L79,O79)</f>
        <v>0</v>
      </c>
      <c r="K79" s="479"/>
      <c r="L79" s="483"/>
      <c r="M79" s="483"/>
      <c r="N79" s="483"/>
      <c r="O79" s="479"/>
      <c r="P79" s="479"/>
      <c r="Q79" s="479"/>
      <c r="R79" s="479">
        <f>SUM(E79,J79)</f>
        <v>45347</v>
      </c>
    </row>
    <row r="80" spans="1:20" s="112" customFormat="1" ht="28.5" customHeight="1">
      <c r="A80" s="248" t="s">
        <v>271</v>
      </c>
      <c r="B80" s="248" t="s">
        <v>61</v>
      </c>
      <c r="C80" s="274" t="s">
        <v>47</v>
      </c>
      <c r="D80" s="275" t="s">
        <v>270</v>
      </c>
      <c r="E80" s="398">
        <f>SUM(F80,I80)</f>
        <v>-801141</v>
      </c>
      <c r="F80" s="398">
        <v>-801141</v>
      </c>
      <c r="G80" s="398">
        <v>92284</v>
      </c>
      <c r="H80" s="483">
        <v>-974351</v>
      </c>
      <c r="I80" s="483"/>
      <c r="J80" s="479">
        <f t="shared" ref="J80:J82" si="25">SUM(L80,O80)</f>
        <v>47600</v>
      </c>
      <c r="K80" s="479">
        <v>47600</v>
      </c>
      <c r="L80" s="483"/>
      <c r="M80" s="483"/>
      <c r="N80" s="483"/>
      <c r="O80" s="479">
        <v>47600</v>
      </c>
      <c r="P80" s="479"/>
      <c r="Q80" s="479"/>
      <c r="R80" s="479">
        <f t="shared" ref="R80:R101" si="26">SUM(E80,J80)</f>
        <v>-753541</v>
      </c>
    </row>
    <row r="81" spans="1:36" s="259" customFormat="1" ht="66" customHeight="1">
      <c r="A81" s="511"/>
      <c r="B81" s="511"/>
      <c r="C81" s="512"/>
      <c r="D81" s="555" t="s">
        <v>586</v>
      </c>
      <c r="E81" s="513">
        <f t="shared" ref="E81:E102" si="27">SUM(F81,I81)</f>
        <v>173210</v>
      </c>
      <c r="F81" s="487">
        <v>173210</v>
      </c>
      <c r="G81" s="487">
        <v>92284</v>
      </c>
      <c r="H81" s="486"/>
      <c r="I81" s="486"/>
      <c r="J81" s="487">
        <f t="shared" si="24"/>
        <v>0</v>
      </c>
      <c r="K81" s="481"/>
      <c r="L81" s="486"/>
      <c r="M81" s="486"/>
      <c r="N81" s="486"/>
      <c r="O81" s="481"/>
      <c r="P81" s="481"/>
      <c r="Q81" s="481"/>
      <c r="R81" s="480">
        <f t="shared" si="26"/>
        <v>173210</v>
      </c>
    </row>
    <row r="82" spans="1:36" s="165" customFormat="1" ht="75.75" customHeight="1">
      <c r="A82" s="248" t="s">
        <v>272</v>
      </c>
      <c r="B82" s="248" t="s">
        <v>62</v>
      </c>
      <c r="C82" s="274" t="s">
        <v>48</v>
      </c>
      <c r="D82" s="275" t="s">
        <v>434</v>
      </c>
      <c r="E82" s="398">
        <f>SUM(F82,I82)</f>
        <v>1830015</v>
      </c>
      <c r="F82" s="514">
        <v>1830015</v>
      </c>
      <c r="G82" s="398">
        <f>SUM(G83:G86)</f>
        <v>351557</v>
      </c>
      <c r="H82" s="478">
        <v>-181000</v>
      </c>
      <c r="I82" s="479"/>
      <c r="J82" s="479">
        <f t="shared" si="25"/>
        <v>108682</v>
      </c>
      <c r="K82" s="398">
        <v>108682</v>
      </c>
      <c r="L82" s="398"/>
      <c r="M82" s="398"/>
      <c r="N82" s="398"/>
      <c r="O82" s="398">
        <v>108682</v>
      </c>
      <c r="P82" s="482"/>
      <c r="Q82" s="482"/>
      <c r="R82" s="398">
        <f t="shared" si="26"/>
        <v>1938697</v>
      </c>
    </row>
    <row r="83" spans="1:36" s="247" customFormat="1" ht="64.5" customHeight="1">
      <c r="A83" s="484"/>
      <c r="B83" s="484"/>
      <c r="C83" s="515"/>
      <c r="D83" s="555" t="s">
        <v>586</v>
      </c>
      <c r="E83" s="516">
        <f>SUM(F83,I83)</f>
        <v>570663</v>
      </c>
      <c r="F83" s="485">
        <v>570663</v>
      </c>
      <c r="G83" s="485">
        <v>351557</v>
      </c>
      <c r="H83" s="480"/>
      <c r="I83" s="480"/>
      <c r="J83" s="485">
        <f>SUM(L83,O83)</f>
        <v>89183</v>
      </c>
      <c r="K83" s="485">
        <v>89183</v>
      </c>
      <c r="L83" s="480"/>
      <c r="M83" s="480"/>
      <c r="N83" s="480"/>
      <c r="O83" s="485">
        <v>89183</v>
      </c>
      <c r="P83" s="480"/>
      <c r="Q83" s="480"/>
      <c r="R83" s="480">
        <f>SUM(E83,J83)</f>
        <v>659846</v>
      </c>
    </row>
    <row r="84" spans="1:36" s="124" customFormat="1" ht="34.5" hidden="1" customHeight="1">
      <c r="A84" s="222"/>
      <c r="B84" s="222"/>
      <c r="C84" s="167"/>
      <c r="D84" s="550" t="s">
        <v>479</v>
      </c>
      <c r="E84" s="556">
        <f>SUM(F84,I84)</f>
        <v>0</v>
      </c>
      <c r="F84" s="521"/>
      <c r="G84" s="521"/>
      <c r="H84" s="475"/>
      <c r="I84" s="473"/>
      <c r="J84" s="414">
        <f>SUM(L84,O84)</f>
        <v>0</v>
      </c>
      <c r="K84" s="402"/>
      <c r="L84" s="402"/>
      <c r="M84" s="402"/>
      <c r="N84" s="402"/>
      <c r="O84" s="402"/>
      <c r="P84" s="402"/>
      <c r="Q84" s="402"/>
      <c r="R84" s="503">
        <f>SUM(E84,J84)</f>
        <v>0</v>
      </c>
    </row>
    <row r="85" spans="1:36" s="133" customFormat="1" ht="60.75" hidden="1" customHeight="1">
      <c r="A85" s="518"/>
      <c r="B85" s="518"/>
      <c r="C85" s="519"/>
      <c r="D85" s="517" t="s">
        <v>432</v>
      </c>
      <c r="E85" s="520">
        <f t="shared" ref="E85" si="28">SUM(F85,I85)</f>
        <v>0</v>
      </c>
      <c r="F85" s="521"/>
      <c r="G85" s="521"/>
      <c r="H85" s="488"/>
      <c r="I85" s="488"/>
      <c r="J85" s="521">
        <f t="shared" ref="J85" si="29">SUM(L85,O85)</f>
        <v>0</v>
      </c>
      <c r="K85" s="237"/>
      <c r="L85" s="488"/>
      <c r="M85" s="488"/>
      <c r="N85" s="488"/>
      <c r="O85" s="237"/>
      <c r="P85" s="237"/>
      <c r="Q85" s="237"/>
      <c r="R85" s="503">
        <f t="shared" ref="R85" si="30">SUM(E85,J85)</f>
        <v>0</v>
      </c>
    </row>
    <row r="86" spans="1:36" s="112" customFormat="1" ht="65.25" customHeight="1">
      <c r="A86" s="248"/>
      <c r="B86" s="248"/>
      <c r="C86" s="274"/>
      <c r="D86" s="349" t="s">
        <v>433</v>
      </c>
      <c r="E86" s="516">
        <f>SUM(F86,I86)</f>
        <v>755047</v>
      </c>
      <c r="F86" s="487">
        <v>755047</v>
      </c>
      <c r="G86" s="487"/>
      <c r="H86" s="478"/>
      <c r="I86" s="479"/>
      <c r="J86" s="485">
        <f>SUM(L86,O86)</f>
        <v>0</v>
      </c>
      <c r="K86" s="485"/>
      <c r="L86" s="485"/>
      <c r="M86" s="485"/>
      <c r="N86" s="485"/>
      <c r="O86" s="485"/>
      <c r="P86" s="482"/>
      <c r="Q86" s="482"/>
      <c r="R86" s="480">
        <f>SUM(E86,J86)</f>
        <v>755047</v>
      </c>
    </row>
    <row r="87" spans="1:36" s="558" customFormat="1" ht="48.75" hidden="1" customHeight="1">
      <c r="A87" s="268"/>
      <c r="B87" s="268"/>
      <c r="C87" s="269"/>
      <c r="D87" s="517" t="s">
        <v>480</v>
      </c>
      <c r="E87" s="556">
        <f t="shared" si="27"/>
        <v>0</v>
      </c>
      <c r="F87" s="414"/>
      <c r="G87" s="414"/>
      <c r="H87" s="503"/>
      <c r="I87" s="503"/>
      <c r="J87" s="414">
        <f t="shared" si="24"/>
        <v>0</v>
      </c>
      <c r="K87" s="414"/>
      <c r="L87" s="503"/>
      <c r="M87" s="503"/>
      <c r="N87" s="503"/>
      <c r="O87" s="414"/>
      <c r="P87" s="503"/>
      <c r="Q87" s="503"/>
      <c r="R87" s="503">
        <f t="shared" si="26"/>
        <v>0</v>
      </c>
      <c r="S87" s="557"/>
      <c r="T87" s="557"/>
      <c r="U87" s="557"/>
      <c r="V87" s="557"/>
      <c r="W87" s="557"/>
      <c r="X87" s="557"/>
      <c r="Y87" s="557"/>
      <c r="Z87" s="557"/>
      <c r="AA87" s="557"/>
      <c r="AB87" s="557"/>
      <c r="AC87" s="557"/>
      <c r="AD87" s="557"/>
      <c r="AE87" s="557"/>
      <c r="AF87" s="557"/>
      <c r="AG87" s="557"/>
      <c r="AH87" s="557"/>
      <c r="AI87" s="557"/>
      <c r="AJ87" s="557"/>
    </row>
    <row r="88" spans="1:36" s="246" customFormat="1" ht="45" hidden="1" customHeight="1">
      <c r="A88" s="518"/>
      <c r="B88" s="518"/>
      <c r="C88" s="519"/>
      <c r="D88" s="517" t="s">
        <v>402</v>
      </c>
      <c r="E88" s="520">
        <f t="shared" si="27"/>
        <v>0</v>
      </c>
      <c r="F88" s="521"/>
      <c r="G88" s="521"/>
      <c r="H88" s="237"/>
      <c r="I88" s="237"/>
      <c r="J88" s="521">
        <f t="shared" si="24"/>
        <v>0</v>
      </c>
      <c r="K88" s="521"/>
      <c r="L88" s="237"/>
      <c r="M88" s="237"/>
      <c r="N88" s="237"/>
      <c r="O88" s="521"/>
      <c r="P88" s="237"/>
      <c r="Q88" s="237"/>
      <c r="R88" s="237">
        <f t="shared" si="26"/>
        <v>0</v>
      </c>
    </row>
    <row r="89" spans="1:36" s="124" customFormat="1" ht="81.75" hidden="1" customHeight="1">
      <c r="A89" s="222" t="s">
        <v>274</v>
      </c>
      <c r="B89" s="222" t="s">
        <v>60</v>
      </c>
      <c r="C89" s="222" t="s">
        <v>49</v>
      </c>
      <c r="D89" s="522" t="s">
        <v>273</v>
      </c>
      <c r="E89" s="392">
        <f t="shared" si="27"/>
        <v>0</v>
      </c>
      <c r="F89" s="392"/>
      <c r="G89" s="392"/>
      <c r="H89" s="473"/>
      <c r="I89" s="473"/>
      <c r="J89" s="392">
        <f t="shared" si="24"/>
        <v>0</v>
      </c>
      <c r="K89" s="392"/>
      <c r="L89" s="392"/>
      <c r="M89" s="392"/>
      <c r="N89" s="392"/>
      <c r="O89" s="392"/>
      <c r="P89" s="473"/>
      <c r="Q89" s="473"/>
      <c r="R89" s="392">
        <f t="shared" si="26"/>
        <v>0</v>
      </c>
    </row>
    <row r="90" spans="1:36" s="246" customFormat="1" ht="29.25" hidden="1" customHeight="1">
      <c r="A90" s="518"/>
      <c r="B90" s="518"/>
      <c r="C90" s="518"/>
      <c r="D90" s="270" t="s">
        <v>297</v>
      </c>
      <c r="E90" s="520">
        <f>SUM(F90,I90)</f>
        <v>0</v>
      </c>
      <c r="F90" s="521"/>
      <c r="G90" s="521"/>
      <c r="H90" s="237"/>
      <c r="I90" s="237"/>
      <c r="J90" s="521">
        <f t="shared" si="24"/>
        <v>0</v>
      </c>
      <c r="K90" s="521"/>
      <c r="L90" s="521"/>
      <c r="M90" s="521"/>
      <c r="N90" s="521"/>
      <c r="O90" s="521"/>
      <c r="P90" s="237"/>
      <c r="Q90" s="237"/>
      <c r="R90" s="237">
        <f t="shared" si="26"/>
        <v>0</v>
      </c>
    </row>
    <row r="91" spans="1:36" s="246" customFormat="1" ht="64.5" hidden="1" customHeight="1">
      <c r="A91" s="518"/>
      <c r="B91" s="518"/>
      <c r="C91" s="518"/>
      <c r="D91" s="517" t="s">
        <v>353</v>
      </c>
      <c r="E91" s="520">
        <f>SUM(F91,I91)</f>
        <v>0</v>
      </c>
      <c r="F91" s="521"/>
      <c r="G91" s="521"/>
      <c r="H91" s="237"/>
      <c r="I91" s="237"/>
      <c r="J91" s="521">
        <f t="shared" si="24"/>
        <v>0</v>
      </c>
      <c r="K91" s="521"/>
      <c r="L91" s="521"/>
      <c r="M91" s="521"/>
      <c r="N91" s="521"/>
      <c r="O91" s="521"/>
      <c r="P91" s="237"/>
      <c r="Q91" s="237"/>
      <c r="R91" s="237">
        <f t="shared" si="26"/>
        <v>0</v>
      </c>
    </row>
    <row r="92" spans="1:36" s="112" customFormat="1" ht="56.25" customHeight="1">
      <c r="A92" s="248" t="s">
        <v>276</v>
      </c>
      <c r="B92" s="248" t="s">
        <v>53</v>
      </c>
      <c r="C92" s="248" t="s">
        <v>50</v>
      </c>
      <c r="D92" s="655" t="s">
        <v>275</v>
      </c>
      <c r="E92" s="398">
        <f t="shared" si="27"/>
        <v>-148500</v>
      </c>
      <c r="F92" s="398">
        <v>-148500</v>
      </c>
      <c r="G92" s="398"/>
      <c r="H92" s="479">
        <v>-134500</v>
      </c>
      <c r="I92" s="479"/>
      <c r="J92" s="398">
        <f t="shared" si="24"/>
        <v>0</v>
      </c>
      <c r="K92" s="398"/>
      <c r="L92" s="479"/>
      <c r="M92" s="479"/>
      <c r="N92" s="479"/>
      <c r="O92" s="398"/>
      <c r="P92" s="479"/>
      <c r="Q92" s="479"/>
      <c r="R92" s="398">
        <f t="shared" si="26"/>
        <v>-148500</v>
      </c>
    </row>
    <row r="93" spans="1:36" s="112" customFormat="1" ht="38.25" customHeight="1">
      <c r="A93" s="248" t="s">
        <v>280</v>
      </c>
      <c r="B93" s="248" t="s">
        <v>281</v>
      </c>
      <c r="C93" s="274" t="s">
        <v>51</v>
      </c>
      <c r="D93" s="275" t="s">
        <v>277</v>
      </c>
      <c r="E93" s="514">
        <f t="shared" si="27"/>
        <v>-20000</v>
      </c>
      <c r="F93" s="398">
        <v>-20000</v>
      </c>
      <c r="G93" s="398"/>
      <c r="H93" s="479"/>
      <c r="I93" s="479"/>
      <c r="J93" s="398">
        <f t="shared" si="24"/>
        <v>0</v>
      </c>
      <c r="K93" s="398"/>
      <c r="L93" s="479"/>
      <c r="M93" s="479"/>
      <c r="N93" s="479"/>
      <c r="O93" s="398"/>
      <c r="P93" s="479"/>
      <c r="Q93" s="479"/>
      <c r="R93" s="398">
        <f t="shared" si="26"/>
        <v>-20000</v>
      </c>
    </row>
    <row r="94" spans="1:36" s="124" customFormat="1" ht="22.5" hidden="1" customHeight="1">
      <c r="A94" s="222" t="s">
        <v>283</v>
      </c>
      <c r="B94" s="222" t="s">
        <v>284</v>
      </c>
      <c r="C94" s="222" t="s">
        <v>51</v>
      </c>
      <c r="D94" s="418" t="s">
        <v>278</v>
      </c>
      <c r="E94" s="392">
        <f t="shared" si="27"/>
        <v>0</v>
      </c>
      <c r="F94" s="392"/>
      <c r="G94" s="392"/>
      <c r="H94" s="473"/>
      <c r="I94" s="473"/>
      <c r="J94" s="392">
        <f t="shared" si="24"/>
        <v>0</v>
      </c>
      <c r="K94" s="392"/>
      <c r="L94" s="473"/>
      <c r="M94" s="473"/>
      <c r="N94" s="473"/>
      <c r="O94" s="392"/>
      <c r="P94" s="473"/>
      <c r="Q94" s="473"/>
      <c r="R94" s="473">
        <f t="shared" si="26"/>
        <v>0</v>
      </c>
    </row>
    <row r="95" spans="1:36" s="124" customFormat="1" ht="0.75" hidden="1" customHeight="1">
      <c r="A95" s="222" t="s">
        <v>295</v>
      </c>
      <c r="B95" s="222" t="s">
        <v>282</v>
      </c>
      <c r="C95" s="222" t="s">
        <v>51</v>
      </c>
      <c r="D95" s="418" t="s">
        <v>279</v>
      </c>
      <c r="E95" s="392">
        <f t="shared" si="27"/>
        <v>0</v>
      </c>
      <c r="F95" s="392"/>
      <c r="G95" s="392"/>
      <c r="H95" s="473"/>
      <c r="I95" s="473"/>
      <c r="J95" s="392">
        <f t="shared" si="24"/>
        <v>0</v>
      </c>
      <c r="K95" s="473"/>
      <c r="L95" s="473"/>
      <c r="M95" s="473"/>
      <c r="N95" s="473"/>
      <c r="O95" s="473"/>
      <c r="P95" s="473"/>
      <c r="Q95" s="473"/>
      <c r="R95" s="473">
        <f t="shared" si="26"/>
        <v>0</v>
      </c>
    </row>
    <row r="96" spans="1:36" s="124" customFormat="1" ht="39" hidden="1" customHeight="1">
      <c r="A96" s="222" t="s">
        <v>399</v>
      </c>
      <c r="B96" s="222" t="s">
        <v>400</v>
      </c>
      <c r="C96" s="222" t="s">
        <v>51</v>
      </c>
      <c r="D96" s="235" t="s">
        <v>398</v>
      </c>
      <c r="E96" s="392">
        <f t="shared" si="27"/>
        <v>0</v>
      </c>
      <c r="F96" s="392"/>
      <c r="G96" s="392"/>
      <c r="H96" s="473"/>
      <c r="I96" s="473"/>
      <c r="J96" s="392">
        <f t="shared" si="24"/>
        <v>0</v>
      </c>
      <c r="K96" s="536"/>
      <c r="L96" s="473"/>
      <c r="M96" s="473"/>
      <c r="N96" s="473"/>
      <c r="O96" s="536"/>
      <c r="P96" s="473"/>
      <c r="Q96" s="473"/>
      <c r="R96" s="392">
        <f t="shared" si="26"/>
        <v>0</v>
      </c>
    </row>
    <row r="97" spans="1:35" s="133" customFormat="1" ht="53.25" hidden="1" customHeight="1">
      <c r="A97" s="518"/>
      <c r="B97" s="518"/>
      <c r="C97" s="519"/>
      <c r="D97" s="559" t="s">
        <v>403</v>
      </c>
      <c r="E97" s="521">
        <f t="shared" si="27"/>
        <v>0</v>
      </c>
      <c r="F97" s="521"/>
      <c r="G97" s="521"/>
      <c r="H97" s="237"/>
      <c r="I97" s="237"/>
      <c r="J97" s="521">
        <f t="shared" si="24"/>
        <v>0</v>
      </c>
      <c r="K97" s="560"/>
      <c r="L97" s="237"/>
      <c r="M97" s="237"/>
      <c r="N97" s="237"/>
      <c r="O97" s="560"/>
      <c r="P97" s="237"/>
      <c r="Q97" s="237"/>
      <c r="R97" s="521">
        <f t="shared" si="26"/>
        <v>0</v>
      </c>
    </row>
    <row r="98" spans="1:35" s="112" customFormat="1" ht="39.75" customHeight="1">
      <c r="A98" s="248" t="s">
        <v>286</v>
      </c>
      <c r="B98" s="248" t="s">
        <v>287</v>
      </c>
      <c r="C98" s="274" t="s">
        <v>52</v>
      </c>
      <c r="D98" s="275" t="s">
        <v>285</v>
      </c>
      <c r="E98" s="514">
        <f t="shared" si="27"/>
        <v>-40100</v>
      </c>
      <c r="F98" s="398">
        <v>-40100</v>
      </c>
      <c r="G98" s="398"/>
      <c r="H98" s="479">
        <v>-40100</v>
      </c>
      <c r="I98" s="479"/>
      <c r="J98" s="479">
        <f t="shared" si="24"/>
        <v>0</v>
      </c>
      <c r="K98" s="479"/>
      <c r="L98" s="479"/>
      <c r="M98" s="479"/>
      <c r="N98" s="479"/>
      <c r="O98" s="479"/>
      <c r="P98" s="479"/>
      <c r="Q98" s="479"/>
      <c r="R98" s="479">
        <f t="shared" si="26"/>
        <v>-40100</v>
      </c>
    </row>
    <row r="99" spans="1:35" s="124" customFormat="1" ht="24" hidden="1" customHeight="1">
      <c r="A99" s="222" t="s">
        <v>350</v>
      </c>
      <c r="B99" s="218" t="s">
        <v>351</v>
      </c>
      <c r="C99" s="218" t="s">
        <v>266</v>
      </c>
      <c r="D99" s="221" t="s">
        <v>352</v>
      </c>
      <c r="E99" s="510">
        <f t="shared" si="27"/>
        <v>0</v>
      </c>
      <c r="F99" s="392"/>
      <c r="G99" s="392"/>
      <c r="H99" s="473"/>
      <c r="I99" s="473"/>
      <c r="J99" s="473">
        <f t="shared" si="24"/>
        <v>0</v>
      </c>
      <c r="K99" s="473"/>
      <c r="L99" s="473"/>
      <c r="M99" s="473"/>
      <c r="N99" s="473"/>
      <c r="O99" s="473"/>
      <c r="P99" s="473"/>
      <c r="Q99" s="473"/>
      <c r="R99" s="473">
        <f t="shared" si="26"/>
        <v>0</v>
      </c>
    </row>
    <row r="100" spans="1:35" s="124" customFormat="1" ht="25.5" hidden="1" customHeight="1">
      <c r="A100" s="222" t="s">
        <v>414</v>
      </c>
      <c r="B100" s="222" t="s">
        <v>220</v>
      </c>
      <c r="C100" s="222" t="s">
        <v>57</v>
      </c>
      <c r="D100" s="235" t="s">
        <v>312</v>
      </c>
      <c r="E100" s="392">
        <f>SUM(E101)</f>
        <v>0</v>
      </c>
      <c r="F100" s="392"/>
      <c r="G100" s="392"/>
      <c r="H100" s="392"/>
      <c r="I100" s="392">
        <f t="shared" ref="I100:Q100" si="31">SUM(I101)</f>
        <v>0</v>
      </c>
      <c r="J100" s="473">
        <f t="shared" si="24"/>
        <v>0</v>
      </c>
      <c r="K100" s="392"/>
      <c r="L100" s="392"/>
      <c r="M100" s="392"/>
      <c r="N100" s="392"/>
      <c r="O100" s="392"/>
      <c r="P100" s="392"/>
      <c r="Q100" s="392">
        <f t="shared" si="31"/>
        <v>0</v>
      </c>
      <c r="R100" s="392">
        <f t="shared" si="26"/>
        <v>0</v>
      </c>
    </row>
    <row r="101" spans="1:35" s="259" customFormat="1" ht="30" hidden="1" customHeight="1">
      <c r="A101" s="272" t="s">
        <v>414</v>
      </c>
      <c r="B101" s="272" t="s">
        <v>220</v>
      </c>
      <c r="C101" s="272" t="s">
        <v>57</v>
      </c>
      <c r="D101" s="273" t="s">
        <v>472</v>
      </c>
      <c r="E101" s="398">
        <f>SUM(F101,I101)</f>
        <v>0</v>
      </c>
      <c r="F101" s="398"/>
      <c r="G101" s="398"/>
      <c r="H101" s="398"/>
      <c r="I101" s="398"/>
      <c r="J101" s="398">
        <f>SUM(L101,O101)</f>
        <v>0</v>
      </c>
      <c r="K101" s="398"/>
      <c r="L101" s="398"/>
      <c r="M101" s="398"/>
      <c r="N101" s="398"/>
      <c r="O101" s="398"/>
      <c r="P101" s="481"/>
      <c r="Q101" s="481"/>
      <c r="R101" s="398">
        <f t="shared" si="26"/>
        <v>0</v>
      </c>
    </row>
    <row r="102" spans="1:35" s="133" customFormat="1" ht="60" hidden="1" customHeight="1">
      <c r="A102" s="500"/>
      <c r="B102" s="500"/>
      <c r="C102" s="500"/>
      <c r="D102" s="523" t="s">
        <v>436</v>
      </c>
      <c r="E102" s="521">
        <f t="shared" si="27"/>
        <v>0</v>
      </c>
      <c r="F102" s="521"/>
      <c r="G102" s="521"/>
      <c r="H102" s="237"/>
      <c r="I102" s="237"/>
      <c r="J102" s="524">
        <f>SUM(L102,O102)</f>
        <v>0</v>
      </c>
      <c r="K102" s="524"/>
      <c r="L102" s="524"/>
      <c r="M102" s="524"/>
      <c r="N102" s="524"/>
      <c r="O102" s="524"/>
      <c r="P102" s="524"/>
      <c r="Q102" s="524"/>
      <c r="R102" s="524">
        <f>SUM(E102,J102)</f>
        <v>0</v>
      </c>
    </row>
    <row r="103" spans="1:35" s="112" customFormat="1" ht="60" customHeight="1">
      <c r="A103" s="168" t="s">
        <v>233</v>
      </c>
      <c r="B103" s="508"/>
      <c r="C103" s="508"/>
      <c r="D103" s="250" t="s">
        <v>165</v>
      </c>
      <c r="E103" s="509">
        <f>SUM(E104)</f>
        <v>-108000</v>
      </c>
      <c r="F103" s="525">
        <f t="shared" ref="F103:R103" si="32">SUM(F104)</f>
        <v>-108000</v>
      </c>
      <c r="G103" s="525">
        <f t="shared" si="32"/>
        <v>216220</v>
      </c>
      <c r="H103" s="525">
        <f t="shared" si="32"/>
        <v>-83000</v>
      </c>
      <c r="I103" s="525">
        <f t="shared" si="32"/>
        <v>0</v>
      </c>
      <c r="J103" s="525">
        <f t="shared" si="32"/>
        <v>0</v>
      </c>
      <c r="K103" s="525">
        <f t="shared" si="32"/>
        <v>0</v>
      </c>
      <c r="L103" s="525">
        <f t="shared" si="32"/>
        <v>0</v>
      </c>
      <c r="M103" s="525">
        <f t="shared" si="32"/>
        <v>0</v>
      </c>
      <c r="N103" s="525">
        <f t="shared" si="32"/>
        <v>0</v>
      </c>
      <c r="O103" s="525">
        <f t="shared" si="32"/>
        <v>0</v>
      </c>
      <c r="P103" s="525">
        <f t="shared" si="32"/>
        <v>0</v>
      </c>
      <c r="Q103" s="525">
        <f t="shared" si="32"/>
        <v>0</v>
      </c>
      <c r="R103" s="525">
        <f t="shared" si="32"/>
        <v>-108000</v>
      </c>
      <c r="T103" s="127">
        <f t="shared" ref="T103:T104" si="33">SUM(E103,J103)</f>
        <v>-108000</v>
      </c>
    </row>
    <row r="104" spans="1:35" s="3" customFormat="1" ht="58.5" customHeight="1">
      <c r="A104" s="168" t="s">
        <v>232</v>
      </c>
      <c r="B104" s="508"/>
      <c r="C104" s="508"/>
      <c r="D104" s="250" t="s">
        <v>165</v>
      </c>
      <c r="E104" s="509">
        <f>SUM(E105:E114)</f>
        <v>-108000</v>
      </c>
      <c r="F104" s="509">
        <f t="shared" ref="F104:R104" si="34">SUM(F105:F114)</f>
        <v>-108000</v>
      </c>
      <c r="G104" s="509">
        <f t="shared" si="34"/>
        <v>216220</v>
      </c>
      <c r="H104" s="509">
        <f t="shared" si="34"/>
        <v>-83000</v>
      </c>
      <c r="I104" s="509">
        <f t="shared" si="34"/>
        <v>0</v>
      </c>
      <c r="J104" s="509">
        <f t="shared" si="34"/>
        <v>0</v>
      </c>
      <c r="K104" s="509">
        <f t="shared" si="34"/>
        <v>0</v>
      </c>
      <c r="L104" s="509">
        <f t="shared" si="34"/>
        <v>0</v>
      </c>
      <c r="M104" s="509">
        <f t="shared" si="34"/>
        <v>0</v>
      </c>
      <c r="N104" s="509">
        <f t="shared" si="34"/>
        <v>0</v>
      </c>
      <c r="O104" s="509">
        <f t="shared" si="34"/>
        <v>0</v>
      </c>
      <c r="P104" s="509">
        <f t="shared" si="34"/>
        <v>0</v>
      </c>
      <c r="Q104" s="509">
        <f t="shared" si="34"/>
        <v>0</v>
      </c>
      <c r="R104" s="509">
        <f t="shared" si="34"/>
        <v>-108000</v>
      </c>
      <c r="T104" s="127">
        <f t="shared" si="33"/>
        <v>-108000</v>
      </c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3"/>
      <c r="AI104" s="263"/>
    </row>
    <row r="105" spans="1:35" s="574" customFormat="1" ht="58.5" customHeight="1">
      <c r="A105" s="396" t="s">
        <v>238</v>
      </c>
      <c r="B105" s="396" t="s">
        <v>169</v>
      </c>
      <c r="C105" s="396" t="s">
        <v>46</v>
      </c>
      <c r="D105" s="607" t="s">
        <v>168</v>
      </c>
      <c r="E105" s="398">
        <f t="shared" ref="E105:E114" si="35">SUM(F105,I105)</f>
        <v>-55000</v>
      </c>
      <c r="F105" s="398">
        <v>-55000</v>
      </c>
      <c r="G105" s="483"/>
      <c r="H105" s="483">
        <v>-43000</v>
      </c>
      <c r="I105" s="483"/>
      <c r="J105" s="479">
        <f>SUM(L105,O105)</f>
        <v>0</v>
      </c>
      <c r="K105" s="479"/>
      <c r="L105" s="483"/>
      <c r="M105" s="483"/>
      <c r="N105" s="483"/>
      <c r="O105" s="483"/>
      <c r="P105" s="483"/>
      <c r="Q105" s="483"/>
      <c r="R105" s="479">
        <f>SUM(E105,J105)</f>
        <v>-55000</v>
      </c>
      <c r="T105" s="575"/>
      <c r="U105" s="575"/>
      <c r="V105" s="575"/>
      <c r="W105" s="575"/>
      <c r="X105" s="575"/>
      <c r="Y105" s="575"/>
      <c r="Z105" s="575"/>
      <c r="AA105" s="575"/>
      <c r="AB105" s="575"/>
      <c r="AC105" s="575"/>
      <c r="AD105" s="575"/>
      <c r="AE105" s="575"/>
      <c r="AF105" s="575"/>
      <c r="AG105" s="575"/>
      <c r="AH105" s="575"/>
      <c r="AI105" s="575"/>
    </row>
    <row r="106" spans="1:35" s="156" customFormat="1" ht="33" hidden="1" customHeight="1">
      <c r="A106" s="420" t="s">
        <v>294</v>
      </c>
      <c r="B106" s="448">
        <v>3050</v>
      </c>
      <c r="C106" s="448">
        <v>1070</v>
      </c>
      <c r="D106" s="418" t="s">
        <v>293</v>
      </c>
      <c r="E106" s="526">
        <f t="shared" si="35"/>
        <v>0</v>
      </c>
      <c r="F106" s="526"/>
      <c r="G106" s="527"/>
      <c r="H106" s="527"/>
      <c r="I106" s="527"/>
      <c r="J106" s="528">
        <f t="shared" ref="J106" si="36">SUM(L106,O106)</f>
        <v>0</v>
      </c>
      <c r="K106" s="528"/>
      <c r="L106" s="527"/>
      <c r="M106" s="527"/>
      <c r="N106" s="527"/>
      <c r="O106" s="527"/>
      <c r="P106" s="527"/>
      <c r="Q106" s="527"/>
      <c r="R106" s="473">
        <f t="shared" ref="R106" si="37">SUM(E106,J106)</f>
        <v>0</v>
      </c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</row>
    <row r="107" spans="1:35" s="3" customFormat="1" ht="77.25" customHeight="1">
      <c r="A107" s="566" t="s">
        <v>239</v>
      </c>
      <c r="B107" s="567">
        <v>3104</v>
      </c>
      <c r="C107" s="568">
        <v>1020</v>
      </c>
      <c r="D107" s="275" t="s">
        <v>20</v>
      </c>
      <c r="E107" s="569">
        <f t="shared" ref="E107" si="38">SUM(F107,I107)</f>
        <v>263780</v>
      </c>
      <c r="F107" s="569">
        <v>263780</v>
      </c>
      <c r="G107" s="570">
        <v>216220</v>
      </c>
      <c r="H107" s="570"/>
      <c r="I107" s="570"/>
      <c r="J107" s="571">
        <f t="shared" ref="J107" si="39">SUM(L107,O107)</f>
        <v>0</v>
      </c>
      <c r="K107" s="571"/>
      <c r="L107" s="570"/>
      <c r="M107" s="570"/>
      <c r="N107" s="570"/>
      <c r="O107" s="570"/>
      <c r="P107" s="570"/>
      <c r="Q107" s="570"/>
      <c r="R107" s="479">
        <f t="shared" ref="R107" si="40">SUM(E107,J107)</f>
        <v>263780</v>
      </c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</row>
    <row r="108" spans="1:35" s="3" customFormat="1" ht="41.25" customHeight="1">
      <c r="A108" s="566" t="s">
        <v>485</v>
      </c>
      <c r="B108" s="567">
        <v>3105</v>
      </c>
      <c r="C108" s="568">
        <v>1010</v>
      </c>
      <c r="D108" s="275" t="s">
        <v>486</v>
      </c>
      <c r="E108" s="398">
        <f t="shared" si="35"/>
        <v>-53000</v>
      </c>
      <c r="F108" s="569">
        <v>-53000</v>
      </c>
      <c r="G108" s="570"/>
      <c r="H108" s="570">
        <v>-40000</v>
      </c>
      <c r="I108" s="570"/>
      <c r="J108" s="482">
        <f>SUM(L108,O108)</f>
        <v>0</v>
      </c>
      <c r="K108" s="571"/>
      <c r="L108" s="570"/>
      <c r="M108" s="570"/>
      <c r="N108" s="570"/>
      <c r="O108" s="570"/>
      <c r="P108" s="616"/>
      <c r="Q108" s="616"/>
      <c r="R108" s="479">
        <f t="shared" ref="R108:R110" si="41">SUM(E108,J108)</f>
        <v>-53000</v>
      </c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</row>
    <row r="109" spans="1:35" s="158" customFormat="1" ht="117.75" hidden="1" customHeight="1">
      <c r="A109" s="166" t="s">
        <v>474</v>
      </c>
      <c r="B109" s="166" t="s">
        <v>475</v>
      </c>
      <c r="C109" s="167" t="s">
        <v>338</v>
      </c>
      <c r="D109" s="418" t="s">
        <v>473</v>
      </c>
      <c r="E109" s="510">
        <f t="shared" si="35"/>
        <v>0</v>
      </c>
      <c r="F109" s="392"/>
      <c r="G109" s="474"/>
      <c r="H109" s="474"/>
      <c r="I109" s="474"/>
      <c r="J109" s="473">
        <f>J110</f>
        <v>0</v>
      </c>
      <c r="K109" s="473"/>
      <c r="L109" s="471"/>
      <c r="M109" s="474"/>
      <c r="N109" s="474"/>
      <c r="O109" s="471"/>
      <c r="P109" s="561"/>
      <c r="Q109" s="562"/>
      <c r="R109" s="473">
        <f t="shared" si="41"/>
        <v>0</v>
      </c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</row>
    <row r="110" spans="1:35" s="552" customFormat="1" ht="129" hidden="1" customHeight="1">
      <c r="A110" s="563"/>
      <c r="B110" s="563"/>
      <c r="C110" s="518"/>
      <c r="D110" s="564" t="s">
        <v>478</v>
      </c>
      <c r="E110" s="520">
        <f t="shared" si="35"/>
        <v>0</v>
      </c>
      <c r="F110" s="521"/>
      <c r="G110" s="521"/>
      <c r="H110" s="521"/>
      <c r="I110" s="521"/>
      <c r="J110" s="237">
        <f t="shared" ref="J110:J112" si="42">SUM(L110,O110)</f>
        <v>0</v>
      </c>
      <c r="K110" s="237"/>
      <c r="L110" s="521"/>
      <c r="M110" s="521"/>
      <c r="N110" s="521"/>
      <c r="O110" s="521"/>
      <c r="P110" s="521"/>
      <c r="Q110" s="521">
        <f>SUM(Q111:Q112)</f>
        <v>0</v>
      </c>
      <c r="R110" s="237">
        <f t="shared" si="41"/>
        <v>0</v>
      </c>
      <c r="T110" s="565"/>
      <c r="U110" s="565"/>
      <c r="V110" s="565"/>
      <c r="W110" s="565"/>
      <c r="X110" s="565"/>
      <c r="Y110" s="565"/>
      <c r="Z110" s="565"/>
      <c r="AA110" s="565"/>
      <c r="AB110" s="565"/>
      <c r="AC110" s="565"/>
      <c r="AD110" s="565"/>
      <c r="AE110" s="565"/>
      <c r="AF110" s="565"/>
      <c r="AG110" s="565"/>
      <c r="AH110" s="565"/>
      <c r="AI110" s="565"/>
    </row>
    <row r="111" spans="1:35" s="158" customFormat="1" ht="78" hidden="1" customHeight="1">
      <c r="A111" s="451" t="s">
        <v>241</v>
      </c>
      <c r="B111" s="451" t="s">
        <v>156</v>
      </c>
      <c r="C111" s="222" t="s">
        <v>61</v>
      </c>
      <c r="D111" s="452" t="s">
        <v>240</v>
      </c>
      <c r="E111" s="510">
        <f t="shared" si="35"/>
        <v>0</v>
      </c>
      <c r="F111" s="402"/>
      <c r="G111" s="493"/>
      <c r="H111" s="493"/>
      <c r="I111" s="493"/>
      <c r="J111" s="473">
        <f t="shared" si="42"/>
        <v>0</v>
      </c>
      <c r="K111" s="473"/>
      <c r="L111" s="493"/>
      <c r="M111" s="493"/>
      <c r="N111" s="493"/>
      <c r="O111" s="493"/>
      <c r="P111" s="493"/>
      <c r="Q111" s="493"/>
      <c r="R111" s="475">
        <f>SUM(J111,E111)</f>
        <v>0</v>
      </c>
      <c r="T111" s="278"/>
      <c r="U111" s="278"/>
      <c r="V111" s="278"/>
      <c r="W111" s="278"/>
      <c r="X111" s="278"/>
      <c r="Y111" s="278"/>
      <c r="Z111" s="278"/>
      <c r="AA111" s="278"/>
      <c r="AB111" s="278"/>
      <c r="AC111" s="278"/>
      <c r="AD111" s="278"/>
      <c r="AE111" s="278"/>
      <c r="AF111" s="278"/>
      <c r="AG111" s="278"/>
      <c r="AH111" s="278"/>
      <c r="AI111" s="278"/>
    </row>
    <row r="112" spans="1:35" s="158" customFormat="1" ht="56.25" hidden="1" customHeight="1">
      <c r="A112" s="451" t="s">
        <v>242</v>
      </c>
      <c r="B112" s="451" t="s">
        <v>243</v>
      </c>
      <c r="C112" s="222" t="s">
        <v>21</v>
      </c>
      <c r="D112" s="452" t="s">
        <v>328</v>
      </c>
      <c r="E112" s="510">
        <f t="shared" si="35"/>
        <v>0</v>
      </c>
      <c r="F112" s="402"/>
      <c r="G112" s="493"/>
      <c r="H112" s="493"/>
      <c r="I112" s="493"/>
      <c r="J112" s="473">
        <f t="shared" si="42"/>
        <v>0</v>
      </c>
      <c r="K112" s="473"/>
      <c r="L112" s="493"/>
      <c r="M112" s="493"/>
      <c r="N112" s="493"/>
      <c r="O112" s="493"/>
      <c r="P112" s="493"/>
      <c r="Q112" s="493"/>
      <c r="R112" s="475">
        <f>SUM(J112,E112)</f>
        <v>0</v>
      </c>
      <c r="T112" s="278"/>
      <c r="U112" s="278"/>
      <c r="V112" s="278"/>
      <c r="W112" s="278"/>
      <c r="X112" s="278"/>
      <c r="Y112" s="278"/>
      <c r="Z112" s="278"/>
      <c r="AA112" s="278"/>
      <c r="AB112" s="278"/>
      <c r="AC112" s="278"/>
      <c r="AD112" s="278"/>
      <c r="AE112" s="278"/>
      <c r="AF112" s="278"/>
      <c r="AG112" s="278"/>
      <c r="AH112" s="278"/>
      <c r="AI112" s="278"/>
    </row>
    <row r="113" spans="1:222" s="574" customFormat="1" ht="39.75" customHeight="1">
      <c r="A113" s="572" t="s">
        <v>244</v>
      </c>
      <c r="B113" s="572" t="s">
        <v>200</v>
      </c>
      <c r="C113" s="248" t="s">
        <v>53</v>
      </c>
      <c r="D113" s="573" t="s">
        <v>201</v>
      </c>
      <c r="E113" s="514">
        <f t="shared" si="35"/>
        <v>-263780</v>
      </c>
      <c r="F113" s="398">
        <v>-263780</v>
      </c>
      <c r="G113" s="483"/>
      <c r="H113" s="483"/>
      <c r="I113" s="483"/>
      <c r="J113" s="479">
        <f t="shared" ref="J113:J114" si="43">SUM(L113,O113)</f>
        <v>0</v>
      </c>
      <c r="K113" s="479"/>
      <c r="L113" s="483"/>
      <c r="M113" s="483"/>
      <c r="N113" s="483"/>
      <c r="O113" s="483"/>
      <c r="P113" s="483"/>
      <c r="Q113" s="483"/>
      <c r="R113" s="479">
        <f>SUM(E113,J113)</f>
        <v>-263780</v>
      </c>
      <c r="T113" s="575"/>
      <c r="U113" s="575"/>
      <c r="V113" s="575"/>
      <c r="W113" s="575"/>
      <c r="X113" s="575"/>
      <c r="Y113" s="575"/>
      <c r="Z113" s="575"/>
      <c r="AA113" s="575"/>
      <c r="AB113" s="575"/>
      <c r="AC113" s="575"/>
      <c r="AD113" s="575"/>
      <c r="AE113" s="575"/>
      <c r="AF113" s="575"/>
      <c r="AG113" s="575"/>
      <c r="AH113" s="575"/>
      <c r="AI113" s="575"/>
    </row>
    <row r="114" spans="1:222" s="265" customFormat="1" ht="34.5" hidden="1" customHeight="1">
      <c r="A114" s="421" t="s">
        <v>435</v>
      </c>
      <c r="B114" s="218" t="s">
        <v>411</v>
      </c>
      <c r="C114" s="218" t="s">
        <v>52</v>
      </c>
      <c r="D114" s="401" t="s">
        <v>412</v>
      </c>
      <c r="E114" s="392">
        <f t="shared" si="35"/>
        <v>0</v>
      </c>
      <c r="F114" s="526"/>
      <c r="G114" s="527"/>
      <c r="H114" s="527"/>
      <c r="I114" s="527"/>
      <c r="J114" s="528">
        <f t="shared" si="43"/>
        <v>0</v>
      </c>
      <c r="K114" s="528"/>
      <c r="L114" s="527"/>
      <c r="M114" s="527"/>
      <c r="N114" s="527"/>
      <c r="O114" s="527"/>
      <c r="P114" s="527"/>
      <c r="Q114" s="527"/>
      <c r="R114" s="473">
        <f>SUM(E114,J114)</f>
        <v>0</v>
      </c>
      <c r="S114" s="277"/>
      <c r="T114" s="277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7"/>
      <c r="AI114" s="277"/>
      <c r="AJ114" s="277"/>
      <c r="AK114" s="277"/>
      <c r="AL114" s="277"/>
      <c r="AM114" s="277"/>
      <c r="AN114" s="277"/>
      <c r="AO114" s="277"/>
      <c r="AP114" s="277"/>
      <c r="AQ114" s="263"/>
      <c r="AR114" s="263"/>
      <c r="AS114" s="263"/>
      <c r="AT114" s="263"/>
      <c r="AU114" s="263"/>
      <c r="AV114" s="263"/>
      <c r="AW114" s="263"/>
      <c r="AX114" s="263"/>
      <c r="AY114" s="263"/>
      <c r="AZ114" s="263"/>
      <c r="BA114" s="263"/>
      <c r="BB114" s="263"/>
      <c r="BC114" s="263"/>
      <c r="BD114" s="263"/>
      <c r="BE114" s="263"/>
      <c r="BF114" s="263"/>
      <c r="BG114" s="263"/>
      <c r="BH114" s="263"/>
      <c r="BI114" s="263"/>
      <c r="BJ114" s="263"/>
      <c r="BK114" s="263"/>
      <c r="BL114" s="263"/>
      <c r="BM114" s="263"/>
      <c r="BN114" s="263"/>
      <c r="BO114" s="263"/>
      <c r="BP114" s="263"/>
      <c r="BQ114" s="276"/>
      <c r="BR114" s="264"/>
      <c r="BS114" s="264"/>
      <c r="BT114" s="264"/>
      <c r="BU114" s="264"/>
      <c r="BV114" s="264"/>
      <c r="BW114" s="264"/>
      <c r="BX114" s="264"/>
      <c r="BY114" s="264"/>
      <c r="BZ114" s="264"/>
      <c r="CA114" s="264"/>
      <c r="CB114" s="264"/>
      <c r="CC114" s="264"/>
      <c r="CD114" s="264"/>
      <c r="CE114" s="264"/>
      <c r="CF114" s="264"/>
      <c r="CG114" s="264"/>
      <c r="CH114" s="264"/>
      <c r="CI114" s="264"/>
      <c r="CJ114" s="264"/>
      <c r="CK114" s="264"/>
      <c r="CL114" s="264"/>
      <c r="CM114" s="264"/>
      <c r="CN114" s="264"/>
      <c r="CO114" s="264"/>
      <c r="CP114" s="264"/>
      <c r="CQ114" s="264"/>
      <c r="CR114" s="264"/>
      <c r="CS114" s="264"/>
      <c r="CT114" s="264"/>
      <c r="CU114" s="264"/>
      <c r="CV114" s="264"/>
      <c r="CW114" s="264"/>
      <c r="CX114" s="264"/>
      <c r="CY114" s="264"/>
      <c r="CZ114" s="264"/>
      <c r="DA114" s="264"/>
      <c r="DB114" s="264"/>
      <c r="DC114" s="264"/>
      <c r="DD114" s="264"/>
      <c r="DE114" s="264"/>
      <c r="DF114" s="264"/>
      <c r="DG114" s="264"/>
      <c r="DH114" s="264"/>
      <c r="DI114" s="264"/>
      <c r="DJ114" s="264"/>
      <c r="DK114" s="264"/>
      <c r="DL114" s="264"/>
      <c r="DM114" s="264"/>
      <c r="DN114" s="264"/>
      <c r="DO114" s="264"/>
      <c r="DP114" s="264"/>
      <c r="DQ114" s="264"/>
      <c r="DR114" s="264"/>
      <c r="DS114" s="264"/>
      <c r="DT114" s="264"/>
    </row>
    <row r="115" spans="1:222" s="3" customFormat="1" ht="42" customHeight="1">
      <c r="A115" s="508" t="s">
        <v>22</v>
      </c>
      <c r="B115" s="508"/>
      <c r="C115" s="508"/>
      <c r="D115" s="592" t="s">
        <v>296</v>
      </c>
      <c r="E115" s="509">
        <f>SUM(E116)</f>
        <v>-128500</v>
      </c>
      <c r="F115" s="525">
        <f t="shared" ref="F115:R115" si="44">SUM(F116)</f>
        <v>-128500</v>
      </c>
      <c r="G115" s="525">
        <f t="shared" si="44"/>
        <v>0</v>
      </c>
      <c r="H115" s="525">
        <f t="shared" si="44"/>
        <v>0</v>
      </c>
      <c r="I115" s="525">
        <f t="shared" si="44"/>
        <v>0</v>
      </c>
      <c r="J115" s="525">
        <f t="shared" si="44"/>
        <v>0</v>
      </c>
      <c r="K115" s="525">
        <f t="shared" si="44"/>
        <v>0</v>
      </c>
      <c r="L115" s="525">
        <f t="shared" si="44"/>
        <v>0</v>
      </c>
      <c r="M115" s="525">
        <f t="shared" si="44"/>
        <v>0</v>
      </c>
      <c r="N115" s="525">
        <f t="shared" si="44"/>
        <v>0</v>
      </c>
      <c r="O115" s="525">
        <f t="shared" si="44"/>
        <v>0</v>
      </c>
      <c r="P115" s="525">
        <f t="shared" si="44"/>
        <v>0</v>
      </c>
      <c r="Q115" s="525">
        <f t="shared" si="44"/>
        <v>0</v>
      </c>
      <c r="R115" s="525">
        <f t="shared" si="44"/>
        <v>-128500</v>
      </c>
      <c r="S115" s="263"/>
      <c r="T115" s="127">
        <f t="shared" ref="T115:T116" si="45">SUM(E115,J115)</f>
        <v>-128500</v>
      </c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  <c r="AE115" s="263"/>
      <c r="AF115" s="263"/>
      <c r="AG115" s="263"/>
      <c r="AH115" s="263"/>
      <c r="AI115" s="263"/>
      <c r="AJ115" s="263"/>
      <c r="AK115" s="263"/>
      <c r="AL115" s="263"/>
      <c r="AM115" s="263"/>
      <c r="AN115" s="263"/>
      <c r="AO115" s="263"/>
      <c r="AP115" s="263"/>
      <c r="AQ115" s="263"/>
      <c r="AR115" s="263"/>
      <c r="AS115" s="263"/>
      <c r="AT115" s="263"/>
      <c r="AU115" s="263"/>
      <c r="AV115" s="263"/>
      <c r="AW115" s="263"/>
      <c r="AX115" s="263"/>
      <c r="AY115" s="263"/>
      <c r="AZ115" s="263"/>
      <c r="BA115" s="263"/>
      <c r="BB115" s="263"/>
      <c r="BC115" s="263"/>
      <c r="BD115" s="263"/>
      <c r="BE115" s="263"/>
      <c r="BF115" s="263"/>
      <c r="BG115" s="263"/>
      <c r="BH115" s="263"/>
      <c r="BI115" s="263"/>
      <c r="BJ115" s="263"/>
      <c r="BK115" s="263"/>
      <c r="BL115" s="263"/>
      <c r="BM115" s="263"/>
      <c r="BN115" s="263"/>
      <c r="BO115" s="263"/>
      <c r="BP115" s="263"/>
      <c r="BQ115" s="263"/>
      <c r="BR115" s="263"/>
      <c r="BS115" s="263"/>
      <c r="BT115" s="263"/>
      <c r="BU115" s="263"/>
      <c r="BV115" s="263"/>
      <c r="BW115" s="263"/>
      <c r="BX115" s="263"/>
      <c r="BY115" s="263"/>
      <c r="BZ115" s="263"/>
      <c r="CA115" s="263"/>
      <c r="CB115" s="263"/>
      <c r="CC115" s="263"/>
      <c r="CD115" s="263"/>
      <c r="CE115" s="263"/>
      <c r="CF115" s="263"/>
      <c r="CG115" s="263"/>
      <c r="CH115" s="263"/>
      <c r="CI115" s="263"/>
      <c r="CJ115" s="263"/>
      <c r="CK115" s="263"/>
      <c r="CL115" s="263"/>
      <c r="CM115" s="263"/>
      <c r="CN115" s="263"/>
      <c r="CO115" s="263"/>
      <c r="CP115" s="263"/>
      <c r="CQ115" s="263"/>
      <c r="CR115" s="263"/>
      <c r="CS115" s="263"/>
      <c r="CT115" s="263"/>
      <c r="CU115" s="263"/>
      <c r="CV115" s="263"/>
      <c r="CW115" s="263"/>
      <c r="CX115" s="263"/>
      <c r="CY115" s="263"/>
      <c r="CZ115" s="263"/>
      <c r="DA115" s="263"/>
      <c r="DB115" s="263"/>
      <c r="DC115" s="263"/>
      <c r="DD115" s="263"/>
      <c r="DE115" s="263"/>
      <c r="DF115" s="263"/>
      <c r="DG115" s="263"/>
      <c r="DH115" s="263"/>
      <c r="DI115" s="263"/>
      <c r="DJ115" s="263"/>
      <c r="DK115" s="263"/>
      <c r="DL115" s="263"/>
      <c r="DM115" s="263"/>
      <c r="DN115" s="263"/>
      <c r="DO115" s="263"/>
      <c r="DP115" s="263"/>
      <c r="DQ115" s="263"/>
      <c r="DR115" s="263"/>
      <c r="DS115" s="263"/>
      <c r="DT115" s="263"/>
    </row>
    <row r="116" spans="1:222" s="3" customFormat="1" ht="42.75" customHeight="1">
      <c r="A116" s="508" t="s">
        <v>23</v>
      </c>
      <c r="B116" s="508"/>
      <c r="C116" s="508"/>
      <c r="D116" s="592" t="s">
        <v>296</v>
      </c>
      <c r="E116" s="509">
        <f>SUM(E117:E122)</f>
        <v>-128500</v>
      </c>
      <c r="F116" s="525">
        <f t="shared" ref="F116:R116" si="46">SUM(F117:F122)</f>
        <v>-128500</v>
      </c>
      <c r="G116" s="525">
        <f t="shared" si="46"/>
        <v>0</v>
      </c>
      <c r="H116" s="525">
        <f t="shared" si="46"/>
        <v>0</v>
      </c>
      <c r="I116" s="525">
        <f t="shared" si="46"/>
        <v>0</v>
      </c>
      <c r="J116" s="525">
        <f t="shared" si="46"/>
        <v>0</v>
      </c>
      <c r="K116" s="525">
        <f t="shared" si="46"/>
        <v>0</v>
      </c>
      <c r="L116" s="525">
        <f t="shared" si="46"/>
        <v>0</v>
      </c>
      <c r="M116" s="525">
        <f t="shared" si="46"/>
        <v>0</v>
      </c>
      <c r="N116" s="525">
        <f t="shared" si="46"/>
        <v>0</v>
      </c>
      <c r="O116" s="525">
        <f t="shared" si="46"/>
        <v>0</v>
      </c>
      <c r="P116" s="525">
        <f t="shared" si="46"/>
        <v>0</v>
      </c>
      <c r="Q116" s="525">
        <f t="shared" si="46"/>
        <v>0</v>
      </c>
      <c r="R116" s="525">
        <f t="shared" si="46"/>
        <v>-128500</v>
      </c>
      <c r="T116" s="127">
        <f t="shared" si="45"/>
        <v>-128500</v>
      </c>
    </row>
    <row r="117" spans="1:222" s="3" customFormat="1" ht="47.25" hidden="1" customHeight="1">
      <c r="A117" s="609" t="s">
        <v>247</v>
      </c>
      <c r="B117" s="609" t="s">
        <v>169</v>
      </c>
      <c r="C117" s="609" t="s">
        <v>46</v>
      </c>
      <c r="D117" s="607" t="s">
        <v>168</v>
      </c>
      <c r="E117" s="398">
        <f t="shared" ref="E117:E122" si="47">SUM(F117,I117)</f>
        <v>0</v>
      </c>
      <c r="F117" s="482"/>
      <c r="G117" s="483"/>
      <c r="H117" s="483"/>
      <c r="I117" s="483"/>
      <c r="J117" s="478">
        <f t="shared" ref="J117:J121" si="48">SUM(L117,O117)</f>
        <v>0</v>
      </c>
      <c r="K117" s="483"/>
      <c r="L117" s="483"/>
      <c r="M117" s="483"/>
      <c r="N117" s="483"/>
      <c r="O117" s="483"/>
      <c r="P117" s="483"/>
      <c r="Q117" s="617"/>
      <c r="R117" s="479">
        <f>SUM(J117,E117)</f>
        <v>0</v>
      </c>
    </row>
    <row r="118" spans="1:222" s="3" customFormat="1" ht="48" hidden="1" customHeight="1">
      <c r="A118" s="611" t="s">
        <v>251</v>
      </c>
      <c r="B118" s="611" t="s">
        <v>259</v>
      </c>
      <c r="C118" s="611" t="s">
        <v>50</v>
      </c>
      <c r="D118" s="618" t="s">
        <v>258</v>
      </c>
      <c r="E118" s="398">
        <f>SUM(F118,I118)</f>
        <v>0</v>
      </c>
      <c r="F118" s="482"/>
      <c r="G118" s="479"/>
      <c r="H118" s="479"/>
      <c r="I118" s="479"/>
      <c r="J118" s="482">
        <f>SUM(L118,O118)</f>
        <v>0</v>
      </c>
      <c r="K118" s="398"/>
      <c r="L118" s="398"/>
      <c r="M118" s="398"/>
      <c r="N118" s="398"/>
      <c r="O118" s="398"/>
      <c r="P118" s="398"/>
      <c r="Q118" s="398"/>
      <c r="R118" s="398">
        <f>SUM(J118,E118)</f>
        <v>0</v>
      </c>
    </row>
    <row r="119" spans="1:222" s="112" customFormat="1" ht="24" hidden="1" customHeight="1">
      <c r="A119" s="611" t="s">
        <v>246</v>
      </c>
      <c r="B119" s="611" t="s">
        <v>248</v>
      </c>
      <c r="C119" s="611" t="s">
        <v>63</v>
      </c>
      <c r="D119" s="618" t="s">
        <v>245</v>
      </c>
      <c r="E119" s="398">
        <f t="shared" si="47"/>
        <v>0</v>
      </c>
      <c r="F119" s="482"/>
      <c r="G119" s="479"/>
      <c r="H119" s="479"/>
      <c r="I119" s="479"/>
      <c r="J119" s="478">
        <f t="shared" si="48"/>
        <v>0</v>
      </c>
      <c r="K119" s="479"/>
      <c r="L119" s="479"/>
      <c r="M119" s="479"/>
      <c r="N119" s="479"/>
      <c r="O119" s="479"/>
      <c r="P119" s="479"/>
      <c r="Q119" s="479"/>
      <c r="R119" s="479">
        <f t="shared" ref="R119:R121" si="49">SUM(J119,E119)</f>
        <v>0</v>
      </c>
    </row>
    <row r="120" spans="1:222" s="112" customFormat="1" ht="57.75" customHeight="1">
      <c r="A120" s="248" t="s">
        <v>249</v>
      </c>
      <c r="B120" s="248" t="s">
        <v>162</v>
      </c>
      <c r="C120" s="248" t="s">
        <v>64</v>
      </c>
      <c r="D120" s="603" t="s">
        <v>250</v>
      </c>
      <c r="E120" s="398">
        <f t="shared" si="47"/>
        <v>-39200</v>
      </c>
      <c r="F120" s="482">
        <v>-39200</v>
      </c>
      <c r="G120" s="479"/>
      <c r="H120" s="479"/>
      <c r="I120" s="479"/>
      <c r="J120" s="478">
        <f t="shared" si="48"/>
        <v>0</v>
      </c>
      <c r="K120" s="479"/>
      <c r="L120" s="479"/>
      <c r="M120" s="479"/>
      <c r="N120" s="479"/>
      <c r="O120" s="479"/>
      <c r="P120" s="479"/>
      <c r="Q120" s="479"/>
      <c r="R120" s="479">
        <f t="shared" si="49"/>
        <v>-39200</v>
      </c>
    </row>
    <row r="121" spans="1:222" s="112" customFormat="1" ht="31.5" hidden="1" customHeight="1">
      <c r="A121" s="477" t="s">
        <v>252</v>
      </c>
      <c r="B121" s="477" t="s">
        <v>253</v>
      </c>
      <c r="C121" s="477" t="s">
        <v>65</v>
      </c>
      <c r="D121" s="594" t="s">
        <v>254</v>
      </c>
      <c r="E121" s="482">
        <f t="shared" si="47"/>
        <v>0</v>
      </c>
      <c r="F121" s="482"/>
      <c r="G121" s="478"/>
      <c r="H121" s="478"/>
      <c r="I121" s="478"/>
      <c r="J121" s="478">
        <f t="shared" si="48"/>
        <v>0</v>
      </c>
      <c r="K121" s="478"/>
      <c r="L121" s="478"/>
      <c r="M121" s="478"/>
      <c r="N121" s="478"/>
      <c r="O121" s="478"/>
      <c r="P121" s="478"/>
      <c r="Q121" s="479"/>
      <c r="R121" s="479">
        <f t="shared" si="49"/>
        <v>0</v>
      </c>
    </row>
    <row r="122" spans="1:222" s="112" customFormat="1" ht="30" customHeight="1">
      <c r="A122" s="477" t="s">
        <v>256</v>
      </c>
      <c r="B122" s="477" t="s">
        <v>257</v>
      </c>
      <c r="C122" s="477" t="s">
        <v>65</v>
      </c>
      <c r="D122" s="596" t="s">
        <v>255</v>
      </c>
      <c r="E122" s="398">
        <f t="shared" si="47"/>
        <v>-89300</v>
      </c>
      <c r="F122" s="482">
        <v>-89300</v>
      </c>
      <c r="G122" s="479"/>
      <c r="H122" s="479"/>
      <c r="I122" s="479"/>
      <c r="J122" s="478">
        <f t="shared" ref="J122" si="50">SUM(L122,O122)</f>
        <v>0</v>
      </c>
      <c r="K122" s="478"/>
      <c r="L122" s="479"/>
      <c r="M122" s="479"/>
      <c r="N122" s="479"/>
      <c r="O122" s="479"/>
      <c r="P122" s="479"/>
      <c r="Q122" s="479"/>
      <c r="R122" s="479">
        <f t="shared" ref="R122" si="51">SUM(J122,E122)</f>
        <v>-89300</v>
      </c>
    </row>
    <row r="123" spans="1:222" s="124" customFormat="1" ht="33.75" hidden="1" customHeight="1">
      <c r="A123" s="529" t="s">
        <v>223</v>
      </c>
      <c r="B123" s="529"/>
      <c r="C123" s="529"/>
      <c r="D123" s="223" t="s">
        <v>166</v>
      </c>
      <c r="E123" s="531">
        <f>SUM(E124)</f>
        <v>0</v>
      </c>
      <c r="F123" s="530">
        <f t="shared" ref="F123:R124" si="52">SUM(F124)</f>
        <v>0</v>
      </c>
      <c r="G123" s="530">
        <f t="shared" si="52"/>
        <v>0</v>
      </c>
      <c r="H123" s="530">
        <f t="shared" si="52"/>
        <v>0</v>
      </c>
      <c r="I123" s="530">
        <f t="shared" si="52"/>
        <v>0</v>
      </c>
      <c r="J123" s="530">
        <f t="shared" si="52"/>
        <v>0</v>
      </c>
      <c r="K123" s="530">
        <f t="shared" si="52"/>
        <v>0</v>
      </c>
      <c r="L123" s="530">
        <f t="shared" si="52"/>
        <v>0</v>
      </c>
      <c r="M123" s="530">
        <f t="shared" si="52"/>
        <v>0</v>
      </c>
      <c r="N123" s="530">
        <f t="shared" si="52"/>
        <v>0</v>
      </c>
      <c r="O123" s="530">
        <f t="shared" si="52"/>
        <v>0</v>
      </c>
      <c r="P123" s="530">
        <f t="shared" si="52"/>
        <v>0</v>
      </c>
      <c r="Q123" s="530">
        <f t="shared" si="52"/>
        <v>0</v>
      </c>
      <c r="R123" s="532">
        <f t="shared" si="52"/>
        <v>0</v>
      </c>
      <c r="T123" s="245">
        <f t="shared" ref="T123:T124" si="53">SUM(E123,J123)</f>
        <v>0</v>
      </c>
    </row>
    <row r="124" spans="1:222" s="124" customFormat="1" ht="35.25" hidden="1" customHeight="1">
      <c r="A124" s="529" t="s">
        <v>224</v>
      </c>
      <c r="B124" s="529"/>
      <c r="C124" s="529"/>
      <c r="D124" s="223" t="s">
        <v>166</v>
      </c>
      <c r="E124" s="531">
        <f>SUM(E125:E129)</f>
        <v>0</v>
      </c>
      <c r="F124" s="530">
        <f t="shared" ref="F124:P124" si="54">SUM(F125:F129)</f>
        <v>0</v>
      </c>
      <c r="G124" s="530">
        <f t="shared" si="54"/>
        <v>0</v>
      </c>
      <c r="H124" s="530">
        <f t="shared" si="54"/>
        <v>0</v>
      </c>
      <c r="I124" s="530">
        <f t="shared" si="54"/>
        <v>0</v>
      </c>
      <c r="J124" s="530">
        <f t="shared" si="54"/>
        <v>0</v>
      </c>
      <c r="K124" s="530">
        <f t="shared" ref="K124" si="55">SUM(K125:K129)</f>
        <v>0</v>
      </c>
      <c r="L124" s="530">
        <f t="shared" si="54"/>
        <v>0</v>
      </c>
      <c r="M124" s="530">
        <f t="shared" si="54"/>
        <v>0</v>
      </c>
      <c r="N124" s="530">
        <f t="shared" si="54"/>
        <v>0</v>
      </c>
      <c r="O124" s="530">
        <f t="shared" si="54"/>
        <v>0</v>
      </c>
      <c r="P124" s="530">
        <f t="shared" si="54"/>
        <v>0</v>
      </c>
      <c r="Q124" s="530">
        <f t="shared" si="52"/>
        <v>0</v>
      </c>
      <c r="R124" s="532">
        <f t="shared" ref="R124:R127" si="56">SUM(E124,J124)</f>
        <v>0</v>
      </c>
      <c r="T124" s="245">
        <f t="shared" si="53"/>
        <v>0</v>
      </c>
    </row>
    <row r="125" spans="1:222" s="124" customFormat="1" ht="49.5" hidden="1" customHeight="1">
      <c r="A125" s="469" t="s">
        <v>222</v>
      </c>
      <c r="B125" s="469" t="s">
        <v>169</v>
      </c>
      <c r="C125" s="469" t="s">
        <v>46</v>
      </c>
      <c r="D125" s="221" t="s">
        <v>168</v>
      </c>
      <c r="E125" s="473">
        <f>SUM(F125,I125)</f>
        <v>0</v>
      </c>
      <c r="F125" s="533"/>
      <c r="G125" s="528"/>
      <c r="H125" s="528"/>
      <c r="I125" s="528"/>
      <c r="J125" s="392">
        <f t="shared" ref="J125:J127" si="57">SUM(L125,O125)</f>
        <v>0</v>
      </c>
      <c r="K125" s="526"/>
      <c r="L125" s="528"/>
      <c r="M125" s="528"/>
      <c r="N125" s="528"/>
      <c r="O125" s="528"/>
      <c r="P125" s="528"/>
      <c r="Q125" s="528"/>
      <c r="R125" s="534">
        <f>SUM(E125,J125)</f>
        <v>0</v>
      </c>
    </row>
    <row r="126" spans="1:222" s="148" customFormat="1" ht="26.25" hidden="1" customHeight="1">
      <c r="A126" s="535" t="s">
        <v>225</v>
      </c>
      <c r="B126" s="535" t="s">
        <v>226</v>
      </c>
      <c r="C126" s="535" t="s">
        <v>58</v>
      </c>
      <c r="D126" s="235" t="s">
        <v>227</v>
      </c>
      <c r="E126" s="473"/>
      <c r="F126" s="475"/>
      <c r="G126" s="473"/>
      <c r="H126" s="473"/>
      <c r="I126" s="473"/>
      <c r="J126" s="392">
        <f t="shared" si="57"/>
        <v>0</v>
      </c>
      <c r="K126" s="536"/>
      <c r="L126" s="473"/>
      <c r="M126" s="473"/>
      <c r="N126" s="473"/>
      <c r="O126" s="473"/>
      <c r="P126" s="473"/>
      <c r="Q126" s="473"/>
      <c r="R126" s="534">
        <f t="shared" si="56"/>
        <v>0</v>
      </c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64"/>
      <c r="AR126" s="164"/>
      <c r="AS126" s="164"/>
      <c r="AT126" s="164"/>
      <c r="AU126" s="164"/>
      <c r="AV126" s="164"/>
      <c r="AW126" s="164"/>
      <c r="AX126" s="164"/>
      <c r="AY126" s="164"/>
      <c r="AZ126" s="164"/>
      <c r="BA126" s="164"/>
      <c r="BB126" s="164"/>
      <c r="BC126" s="164"/>
      <c r="BD126" s="164"/>
      <c r="BE126" s="164"/>
      <c r="BF126" s="164"/>
      <c r="BG126" s="164"/>
      <c r="BH126" s="164"/>
      <c r="BI126" s="164"/>
      <c r="BJ126" s="164"/>
      <c r="BK126" s="164"/>
      <c r="BL126" s="164"/>
      <c r="BM126" s="164"/>
      <c r="BN126" s="164"/>
      <c r="BO126" s="164"/>
      <c r="BP126" s="164"/>
      <c r="BQ126" s="164"/>
      <c r="BR126" s="164"/>
      <c r="BS126" s="164"/>
      <c r="BT126" s="164"/>
      <c r="BU126" s="164"/>
      <c r="BV126" s="164"/>
      <c r="BW126" s="164"/>
      <c r="BX126" s="164"/>
      <c r="BY126" s="164"/>
      <c r="BZ126" s="164"/>
      <c r="CA126" s="164"/>
      <c r="CB126" s="164"/>
      <c r="CC126" s="164"/>
      <c r="CD126" s="164"/>
      <c r="CE126" s="164"/>
      <c r="CF126" s="164"/>
      <c r="CG126" s="164"/>
      <c r="CH126" s="164"/>
      <c r="CI126" s="164"/>
      <c r="CJ126" s="164"/>
      <c r="CK126" s="164"/>
      <c r="CL126" s="164"/>
      <c r="CM126" s="164"/>
      <c r="CN126" s="164"/>
      <c r="CO126" s="164"/>
      <c r="CP126" s="164"/>
      <c r="CQ126" s="164"/>
      <c r="CR126" s="164"/>
      <c r="CS126" s="164"/>
      <c r="CT126" s="164"/>
      <c r="CU126" s="164"/>
      <c r="CV126" s="164"/>
      <c r="CW126" s="164"/>
      <c r="CX126" s="164"/>
      <c r="CY126" s="164"/>
      <c r="CZ126" s="164"/>
      <c r="DA126" s="164"/>
      <c r="DB126" s="164"/>
      <c r="DC126" s="164"/>
      <c r="DD126" s="164"/>
      <c r="DE126" s="164"/>
      <c r="DF126" s="164"/>
      <c r="DG126" s="164"/>
      <c r="DH126" s="164"/>
      <c r="DI126" s="164"/>
      <c r="DJ126" s="164"/>
      <c r="DK126" s="164"/>
      <c r="DL126" s="164"/>
      <c r="DM126" s="164"/>
      <c r="DN126" s="164"/>
      <c r="DO126" s="164"/>
      <c r="DP126" s="164"/>
      <c r="DQ126" s="164"/>
      <c r="DR126" s="164"/>
      <c r="DS126" s="164"/>
      <c r="DT126" s="164"/>
      <c r="DU126" s="164"/>
      <c r="DV126" s="164"/>
      <c r="DW126" s="164"/>
      <c r="DX126" s="164"/>
      <c r="DY126" s="164"/>
      <c r="DZ126" s="164"/>
      <c r="EA126" s="164"/>
      <c r="EB126" s="164"/>
      <c r="EC126" s="164"/>
      <c r="ED126" s="164"/>
      <c r="EE126" s="164"/>
      <c r="EF126" s="164"/>
      <c r="EG126" s="164"/>
      <c r="EH126" s="164"/>
      <c r="EI126" s="164"/>
      <c r="EJ126" s="164"/>
      <c r="EK126" s="164"/>
      <c r="EL126" s="164"/>
      <c r="EM126" s="164"/>
      <c r="EN126" s="164"/>
      <c r="EO126" s="164"/>
      <c r="EP126" s="164"/>
      <c r="EQ126" s="164"/>
      <c r="ER126" s="164"/>
      <c r="ES126" s="164"/>
      <c r="ET126" s="164"/>
      <c r="EU126" s="164"/>
      <c r="EV126" s="164"/>
      <c r="EW126" s="164"/>
      <c r="EX126" s="164"/>
      <c r="EY126" s="164"/>
      <c r="EZ126" s="164"/>
      <c r="FA126" s="164"/>
      <c r="FB126" s="164"/>
      <c r="FC126" s="164"/>
      <c r="FD126" s="164"/>
      <c r="FE126" s="164"/>
      <c r="FF126" s="164"/>
      <c r="FG126" s="164"/>
      <c r="FH126" s="164"/>
      <c r="FI126" s="164"/>
      <c r="FJ126" s="164"/>
      <c r="FK126" s="164"/>
      <c r="FL126" s="164"/>
      <c r="FM126" s="164"/>
      <c r="FN126" s="164"/>
      <c r="FO126" s="164"/>
      <c r="FP126" s="164"/>
      <c r="FQ126" s="164"/>
      <c r="FR126" s="164"/>
      <c r="FS126" s="164"/>
      <c r="FT126" s="164"/>
      <c r="FU126" s="164"/>
      <c r="FV126" s="164"/>
      <c r="FW126" s="164"/>
      <c r="FX126" s="164"/>
      <c r="FY126" s="164"/>
      <c r="FZ126" s="164"/>
      <c r="GA126" s="164"/>
      <c r="GB126" s="164"/>
      <c r="GC126" s="164"/>
      <c r="GD126" s="164"/>
      <c r="GE126" s="164"/>
      <c r="GF126" s="164"/>
      <c r="GG126" s="164"/>
      <c r="GH126" s="164"/>
      <c r="GI126" s="164"/>
      <c r="GJ126" s="164"/>
      <c r="GK126" s="164"/>
      <c r="GL126" s="164"/>
      <c r="GM126" s="164"/>
      <c r="GN126" s="164"/>
      <c r="GO126" s="164"/>
      <c r="GP126" s="164"/>
      <c r="GQ126" s="164"/>
      <c r="GR126" s="164"/>
      <c r="GS126" s="164"/>
      <c r="GT126" s="164"/>
      <c r="GU126" s="164"/>
      <c r="GV126" s="164"/>
      <c r="GW126" s="164"/>
      <c r="GX126" s="164"/>
      <c r="GY126" s="164"/>
      <c r="GZ126" s="164"/>
      <c r="HA126" s="164"/>
      <c r="HB126" s="164"/>
      <c r="HC126" s="164"/>
      <c r="HD126" s="164"/>
      <c r="HE126" s="164"/>
      <c r="HF126" s="164"/>
      <c r="HG126" s="164"/>
      <c r="HH126" s="164"/>
      <c r="HI126" s="164"/>
      <c r="HJ126" s="164"/>
      <c r="HK126" s="164"/>
      <c r="HL126" s="164"/>
      <c r="HM126" s="164"/>
      <c r="HN126" s="164"/>
    </row>
    <row r="127" spans="1:222" s="148" customFormat="1" ht="22.5" hidden="1" customHeight="1">
      <c r="A127" s="499" t="s">
        <v>327</v>
      </c>
      <c r="B127" s="499" t="s">
        <v>314</v>
      </c>
      <c r="C127" s="499" t="s">
        <v>315</v>
      </c>
      <c r="D127" s="221" t="s">
        <v>316</v>
      </c>
      <c r="E127" s="473">
        <f>SUM(F127,I127)</f>
        <v>0</v>
      </c>
      <c r="F127" s="475"/>
      <c r="G127" s="473"/>
      <c r="H127" s="473"/>
      <c r="I127" s="473"/>
      <c r="J127" s="392">
        <f t="shared" si="57"/>
        <v>0</v>
      </c>
      <c r="K127" s="536"/>
      <c r="L127" s="473"/>
      <c r="M127" s="473"/>
      <c r="N127" s="473"/>
      <c r="O127" s="473"/>
      <c r="P127" s="473"/>
      <c r="Q127" s="473"/>
      <c r="R127" s="534">
        <f t="shared" si="56"/>
        <v>0</v>
      </c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64"/>
      <c r="AR127" s="164"/>
      <c r="AS127" s="164"/>
      <c r="AT127" s="164"/>
      <c r="AU127" s="164"/>
      <c r="AV127" s="164"/>
      <c r="AW127" s="164"/>
      <c r="AX127" s="164"/>
      <c r="AY127" s="164"/>
      <c r="AZ127" s="164"/>
      <c r="BA127" s="164"/>
      <c r="BB127" s="164"/>
      <c r="BC127" s="164"/>
      <c r="BD127" s="164"/>
      <c r="BE127" s="164"/>
      <c r="BF127" s="164"/>
      <c r="BG127" s="164"/>
      <c r="BH127" s="164"/>
      <c r="BI127" s="164"/>
      <c r="BJ127" s="164"/>
      <c r="BK127" s="164"/>
      <c r="BL127" s="164"/>
      <c r="BM127" s="164"/>
      <c r="BN127" s="164"/>
      <c r="BO127" s="164"/>
      <c r="BP127" s="164"/>
      <c r="BQ127" s="164"/>
      <c r="BR127" s="164"/>
      <c r="BS127" s="164"/>
      <c r="BT127" s="164"/>
      <c r="BU127" s="164"/>
      <c r="BV127" s="164"/>
      <c r="BW127" s="164"/>
      <c r="BX127" s="164"/>
      <c r="BY127" s="164"/>
      <c r="BZ127" s="164"/>
      <c r="CA127" s="164"/>
      <c r="CB127" s="164"/>
      <c r="CC127" s="164"/>
      <c r="CD127" s="164"/>
      <c r="CE127" s="164"/>
      <c r="CF127" s="164"/>
      <c r="CG127" s="164"/>
      <c r="CH127" s="164"/>
      <c r="CI127" s="164"/>
      <c r="CJ127" s="164"/>
      <c r="CK127" s="164"/>
      <c r="CL127" s="164"/>
      <c r="CM127" s="164"/>
      <c r="CN127" s="164"/>
      <c r="CO127" s="164"/>
      <c r="CP127" s="164"/>
      <c r="CQ127" s="164"/>
      <c r="CR127" s="164"/>
      <c r="CS127" s="164"/>
      <c r="CT127" s="164"/>
      <c r="CU127" s="164"/>
      <c r="CV127" s="164"/>
      <c r="CW127" s="164"/>
      <c r="CX127" s="164"/>
      <c r="CY127" s="164"/>
      <c r="CZ127" s="164"/>
      <c r="DA127" s="164"/>
      <c r="DB127" s="164"/>
      <c r="DC127" s="164"/>
      <c r="DD127" s="164"/>
      <c r="DE127" s="164"/>
      <c r="DF127" s="164"/>
      <c r="DG127" s="164"/>
      <c r="DH127" s="164"/>
      <c r="DI127" s="164"/>
      <c r="DJ127" s="164"/>
      <c r="DK127" s="164"/>
      <c r="DL127" s="164"/>
      <c r="DM127" s="164"/>
      <c r="DN127" s="164"/>
      <c r="DO127" s="164"/>
      <c r="DP127" s="164"/>
      <c r="DQ127" s="164"/>
      <c r="DR127" s="164"/>
      <c r="DS127" s="164"/>
      <c r="DT127" s="164"/>
      <c r="DU127" s="164"/>
      <c r="DV127" s="164"/>
      <c r="DW127" s="164"/>
      <c r="DX127" s="164"/>
      <c r="DY127" s="164"/>
      <c r="DZ127" s="164"/>
      <c r="EA127" s="164"/>
      <c r="EB127" s="164"/>
      <c r="EC127" s="164"/>
      <c r="ED127" s="164"/>
      <c r="EE127" s="164"/>
      <c r="EF127" s="164"/>
      <c r="EG127" s="164"/>
      <c r="EH127" s="164"/>
      <c r="EI127" s="164"/>
      <c r="EJ127" s="164"/>
      <c r="EK127" s="164"/>
      <c r="EL127" s="164"/>
      <c r="EM127" s="164"/>
      <c r="EN127" s="164"/>
      <c r="EO127" s="164"/>
      <c r="EP127" s="164"/>
      <c r="EQ127" s="164"/>
      <c r="ER127" s="164"/>
      <c r="ES127" s="164"/>
      <c r="ET127" s="164"/>
      <c r="EU127" s="164"/>
      <c r="EV127" s="164"/>
      <c r="EW127" s="164"/>
      <c r="EX127" s="164"/>
      <c r="EY127" s="164"/>
      <c r="EZ127" s="164"/>
      <c r="FA127" s="164"/>
      <c r="FB127" s="164"/>
      <c r="FC127" s="164"/>
      <c r="FD127" s="164"/>
      <c r="FE127" s="164"/>
      <c r="FF127" s="164"/>
      <c r="FG127" s="164"/>
      <c r="FH127" s="164"/>
      <c r="FI127" s="164"/>
      <c r="FJ127" s="164"/>
      <c r="FK127" s="164"/>
      <c r="FL127" s="164"/>
      <c r="FM127" s="164"/>
      <c r="FN127" s="164"/>
      <c r="FO127" s="164"/>
      <c r="FP127" s="164"/>
      <c r="FQ127" s="164"/>
      <c r="FR127" s="164"/>
      <c r="FS127" s="164"/>
      <c r="FT127" s="164"/>
      <c r="FU127" s="164"/>
      <c r="FV127" s="164"/>
      <c r="FW127" s="164"/>
      <c r="FX127" s="164"/>
      <c r="FY127" s="164"/>
      <c r="FZ127" s="164"/>
      <c r="GA127" s="164"/>
      <c r="GB127" s="164"/>
      <c r="GC127" s="164"/>
      <c r="GD127" s="164"/>
      <c r="GE127" s="164"/>
      <c r="GF127" s="164"/>
      <c r="GG127" s="164"/>
      <c r="GH127" s="164"/>
      <c r="GI127" s="164"/>
      <c r="GJ127" s="164"/>
      <c r="GK127" s="164"/>
      <c r="GL127" s="164"/>
      <c r="GM127" s="164"/>
      <c r="GN127" s="164"/>
      <c r="GO127" s="164"/>
      <c r="GP127" s="164"/>
      <c r="GQ127" s="164"/>
      <c r="GR127" s="164"/>
      <c r="GS127" s="164"/>
      <c r="GT127" s="164"/>
      <c r="GU127" s="164"/>
      <c r="GV127" s="164"/>
      <c r="GW127" s="164"/>
      <c r="GX127" s="164"/>
      <c r="GY127" s="164"/>
      <c r="GZ127" s="164"/>
      <c r="HA127" s="164"/>
      <c r="HB127" s="164"/>
      <c r="HC127" s="164"/>
      <c r="HD127" s="164"/>
      <c r="HE127" s="164"/>
      <c r="HF127" s="164"/>
      <c r="HG127" s="164"/>
      <c r="HH127" s="164"/>
      <c r="HI127" s="164"/>
      <c r="HJ127" s="164"/>
      <c r="HK127" s="164"/>
      <c r="HL127" s="164"/>
      <c r="HM127" s="164"/>
      <c r="HN127" s="164"/>
    </row>
    <row r="128" spans="1:222" s="124" customFormat="1" ht="24" hidden="1" customHeight="1">
      <c r="A128" s="537" t="s">
        <v>229</v>
      </c>
      <c r="B128" s="222" t="s">
        <v>230</v>
      </c>
      <c r="C128" s="222" t="s">
        <v>58</v>
      </c>
      <c r="D128" s="221" t="s">
        <v>228</v>
      </c>
      <c r="E128" s="475"/>
      <c r="F128" s="475"/>
      <c r="G128" s="473"/>
      <c r="H128" s="473"/>
      <c r="I128" s="473"/>
      <c r="J128" s="392">
        <f t="shared" ref="J128" si="58">SUM(L128,O128)</f>
        <v>0</v>
      </c>
      <c r="K128" s="536"/>
      <c r="L128" s="473"/>
      <c r="M128" s="473"/>
      <c r="N128" s="473"/>
      <c r="O128" s="473"/>
      <c r="P128" s="473"/>
      <c r="Q128" s="473"/>
      <c r="R128" s="538">
        <f t="shared" ref="R128" si="59">SUM(E128,J128)</f>
        <v>0</v>
      </c>
    </row>
    <row r="129" spans="1:21" s="124" customFormat="1" ht="21.75" hidden="1" customHeight="1">
      <c r="A129" s="499" t="s">
        <v>231</v>
      </c>
      <c r="B129" s="499" t="s">
        <v>160</v>
      </c>
      <c r="C129" s="499" t="s">
        <v>57</v>
      </c>
      <c r="D129" s="235" t="s">
        <v>76</v>
      </c>
      <c r="E129" s="473">
        <f>SUM(F129,I129)</f>
        <v>0</v>
      </c>
      <c r="F129" s="473"/>
      <c r="G129" s="237"/>
      <c r="H129" s="237"/>
      <c r="I129" s="237"/>
      <c r="J129" s="392">
        <f>SUM(L129,O129)</f>
        <v>0</v>
      </c>
      <c r="K129" s="536"/>
      <c r="L129" s="237"/>
      <c r="M129" s="237"/>
      <c r="N129" s="237"/>
      <c r="O129" s="237"/>
      <c r="P129" s="237"/>
      <c r="Q129" s="237"/>
      <c r="R129" s="536">
        <f>SUM(E129,J129)</f>
        <v>0</v>
      </c>
    </row>
    <row r="130" spans="1:21" s="3" customFormat="1" ht="34.5" customHeight="1">
      <c r="A130" s="539"/>
      <c r="B130" s="539"/>
      <c r="C130" s="539"/>
      <c r="D130" s="540" t="s">
        <v>44</v>
      </c>
      <c r="E130" s="541">
        <f t="shared" ref="E130:R130" si="60">SUM(E14,E60,E78,E104,E116,E124)</f>
        <v>5710286</v>
      </c>
      <c r="F130" s="542">
        <f t="shared" si="60"/>
        <v>5710286</v>
      </c>
      <c r="G130" s="542">
        <f t="shared" si="60"/>
        <v>694522</v>
      </c>
      <c r="H130" s="656">
        <f t="shared" si="60"/>
        <v>-1412951</v>
      </c>
      <c r="I130" s="542">
        <f t="shared" si="60"/>
        <v>0</v>
      </c>
      <c r="J130" s="542">
        <f t="shared" si="60"/>
        <v>-3034518</v>
      </c>
      <c r="K130" s="542">
        <f t="shared" si="60"/>
        <v>-3034518</v>
      </c>
      <c r="L130" s="542">
        <f t="shared" si="60"/>
        <v>0</v>
      </c>
      <c r="M130" s="542">
        <f t="shared" si="60"/>
        <v>0</v>
      </c>
      <c r="N130" s="542">
        <f t="shared" si="60"/>
        <v>0</v>
      </c>
      <c r="O130" s="542">
        <f t="shared" si="60"/>
        <v>-3034518</v>
      </c>
      <c r="P130" s="542">
        <f t="shared" si="60"/>
        <v>0</v>
      </c>
      <c r="Q130" s="542">
        <f t="shared" si="60"/>
        <v>0</v>
      </c>
      <c r="R130" s="542">
        <f t="shared" si="60"/>
        <v>2675768</v>
      </c>
      <c r="T130" s="260">
        <f>SUM(E130,J130)</f>
        <v>2675768</v>
      </c>
      <c r="U130" s="261">
        <f>SUM(E130,J130)</f>
        <v>2675768</v>
      </c>
    </row>
    <row r="131" spans="1:21">
      <c r="C131" s="16"/>
      <c r="D131" s="128"/>
      <c r="E131" s="174"/>
      <c r="F131" s="5"/>
      <c r="G131" s="6"/>
      <c r="H131" s="6"/>
      <c r="I131" s="6"/>
      <c r="J131" s="17"/>
      <c r="K131" s="17"/>
      <c r="L131" s="6"/>
      <c r="M131" s="6"/>
      <c r="N131" s="6"/>
      <c r="O131" s="6"/>
      <c r="P131" s="6"/>
      <c r="Q131" s="6"/>
      <c r="R131" s="5"/>
    </row>
    <row r="132" spans="1:21" ht="15.75" customHeight="1">
      <c r="C132" s="16"/>
      <c r="D132" s="128"/>
      <c r="M132" s="6"/>
      <c r="O132" s="6"/>
      <c r="P132" s="6"/>
      <c r="Q132" s="6"/>
      <c r="R132" s="5"/>
    </row>
    <row r="133" spans="1:21" ht="56.25" customHeight="1">
      <c r="C133" s="7"/>
      <c r="D133" s="128"/>
      <c r="Q133" s="6"/>
      <c r="R133" s="5"/>
    </row>
    <row r="134" spans="1:21">
      <c r="C134" s="16"/>
      <c r="D134" s="128"/>
      <c r="O134" s="6"/>
      <c r="P134" s="6"/>
    </row>
    <row r="135" spans="1:21" hidden="1">
      <c r="C135" s="16"/>
      <c r="D135" s="128"/>
    </row>
    <row r="136" spans="1:21" ht="21" hidden="1" customHeight="1">
      <c r="C136" s="16"/>
      <c r="D136" s="128"/>
    </row>
    <row r="137" spans="1:21" s="165" customFormat="1" ht="23.25" hidden="1" customHeight="1">
      <c r="C137" s="169"/>
      <c r="D137" s="170" t="s">
        <v>288</v>
      </c>
      <c r="E137" s="171">
        <f t="shared" ref="E137:R137" si="61">SUM(E15:E16,E61,E79,E105,E117,E125)</f>
        <v>-9653</v>
      </c>
      <c r="F137" s="171">
        <f t="shared" si="61"/>
        <v>-9653</v>
      </c>
      <c r="G137" s="171">
        <f t="shared" si="61"/>
        <v>34461</v>
      </c>
      <c r="H137" s="171">
        <f t="shared" si="61"/>
        <v>-43000</v>
      </c>
      <c r="I137" s="171">
        <f t="shared" si="61"/>
        <v>0</v>
      </c>
      <c r="J137" s="171">
        <f t="shared" si="61"/>
        <v>0</v>
      </c>
      <c r="K137" s="171">
        <f t="shared" si="61"/>
        <v>0</v>
      </c>
      <c r="L137" s="171">
        <f t="shared" si="61"/>
        <v>0</v>
      </c>
      <c r="M137" s="171">
        <f t="shared" si="61"/>
        <v>0</v>
      </c>
      <c r="N137" s="171">
        <f t="shared" si="61"/>
        <v>0</v>
      </c>
      <c r="O137" s="171">
        <f t="shared" si="61"/>
        <v>0</v>
      </c>
      <c r="P137" s="171">
        <f t="shared" si="61"/>
        <v>0</v>
      </c>
      <c r="Q137" s="171">
        <f t="shared" si="61"/>
        <v>0</v>
      </c>
      <c r="R137" s="171">
        <f t="shared" si="61"/>
        <v>-9653</v>
      </c>
    </row>
    <row r="138" spans="1:21" hidden="1">
      <c r="C138" s="16"/>
      <c r="D138" s="128" t="s">
        <v>290</v>
      </c>
      <c r="E138" s="114" t="e">
        <f>SUM(E80,E82,E89,E92,#REF!,E93,E94,E95,E118)</f>
        <v>#REF!</v>
      </c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</row>
    <row r="139" spans="1:21" hidden="1">
      <c r="C139" s="16"/>
      <c r="D139" s="128" t="s">
        <v>289</v>
      </c>
      <c r="E139" s="175">
        <f>SUM(E119:E122)</f>
        <v>-128500</v>
      </c>
      <c r="F139" s="113"/>
      <c r="G139" s="115"/>
      <c r="H139" s="115"/>
      <c r="I139" s="115"/>
      <c r="J139" s="116"/>
      <c r="K139" s="116"/>
      <c r="L139" s="115"/>
      <c r="M139" s="115"/>
      <c r="N139" s="115"/>
      <c r="O139" s="115"/>
      <c r="P139" s="115"/>
      <c r="Q139" s="115"/>
      <c r="R139" s="113"/>
    </row>
    <row r="140" spans="1:21" hidden="1">
      <c r="C140" s="16"/>
      <c r="D140" s="128" t="s">
        <v>291</v>
      </c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</row>
    <row r="141" spans="1:21" ht="12.75" hidden="1" customHeight="1">
      <c r="C141" s="16"/>
      <c r="D141" s="128" t="s">
        <v>292</v>
      </c>
      <c r="E141" s="175"/>
      <c r="F141" s="113"/>
      <c r="G141" s="115"/>
      <c r="H141" s="115"/>
      <c r="I141" s="115"/>
      <c r="J141" s="116"/>
      <c r="K141" s="116"/>
      <c r="L141" s="115"/>
      <c r="M141" s="115"/>
      <c r="N141" s="115"/>
      <c r="O141" s="115"/>
      <c r="P141" s="115"/>
      <c r="Q141" s="115"/>
      <c r="R141" s="113"/>
    </row>
    <row r="142" spans="1:21" hidden="1">
      <c r="C142" s="16"/>
      <c r="D142" s="128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</row>
    <row r="143" spans="1:21">
      <c r="C143" s="16"/>
      <c r="D143" s="128"/>
      <c r="E143" s="175"/>
      <c r="F143" s="113"/>
      <c r="G143" s="115"/>
      <c r="H143" s="115"/>
      <c r="I143" s="115"/>
      <c r="J143" s="116"/>
      <c r="K143" s="116"/>
      <c r="L143" s="115"/>
      <c r="M143" s="115"/>
      <c r="N143" s="115"/>
      <c r="O143" s="115"/>
      <c r="P143" s="115"/>
      <c r="Q143" s="115"/>
      <c r="R143" s="113"/>
    </row>
    <row r="144" spans="1:21" ht="15.75" hidden="1" customHeight="1">
      <c r="C144" s="16"/>
      <c r="D144" s="128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</row>
    <row r="145" spans="3:18" ht="12.75" hidden="1" customHeight="1">
      <c r="C145" s="16"/>
      <c r="E145" s="175"/>
      <c r="F145" s="113"/>
      <c r="G145" s="115"/>
      <c r="H145" s="115"/>
      <c r="I145" s="115"/>
      <c r="J145" s="116"/>
      <c r="K145" s="116"/>
      <c r="L145" s="115"/>
      <c r="M145" s="115"/>
      <c r="N145" s="115"/>
      <c r="O145" s="115"/>
      <c r="P145" s="115"/>
      <c r="Q145" s="115"/>
      <c r="R145" s="113"/>
    </row>
    <row r="146" spans="3:18" hidden="1">
      <c r="C146" s="16"/>
      <c r="E146" s="114"/>
      <c r="F146" s="117">
        <f t="shared" ref="F146:R146" si="62">SUM(F137:F144)</f>
        <v>-9653</v>
      </c>
      <c r="G146" s="117">
        <f t="shared" si="62"/>
        <v>34461</v>
      </c>
      <c r="H146" s="117">
        <f t="shared" si="62"/>
        <v>-43000</v>
      </c>
      <c r="I146" s="117">
        <f t="shared" si="62"/>
        <v>0</v>
      </c>
      <c r="J146" s="117">
        <f t="shared" si="62"/>
        <v>0</v>
      </c>
      <c r="K146" s="117"/>
      <c r="L146" s="117">
        <f t="shared" si="62"/>
        <v>0</v>
      </c>
      <c r="M146" s="117">
        <f t="shared" si="62"/>
        <v>0</v>
      </c>
      <c r="N146" s="117">
        <f t="shared" si="62"/>
        <v>0</v>
      </c>
      <c r="O146" s="117">
        <f t="shared" si="62"/>
        <v>0</v>
      </c>
      <c r="P146" s="117">
        <f t="shared" si="62"/>
        <v>0</v>
      </c>
      <c r="Q146" s="117">
        <f t="shared" si="62"/>
        <v>0</v>
      </c>
      <c r="R146" s="117">
        <f t="shared" si="62"/>
        <v>-9653</v>
      </c>
    </row>
    <row r="147" spans="3:18" hidden="1">
      <c r="C147" s="16"/>
    </row>
    <row r="148" spans="3:18" ht="14.25" hidden="1" customHeight="1">
      <c r="C148" s="16"/>
    </row>
    <row r="149" spans="3:18" ht="12.75" hidden="1" customHeight="1">
      <c r="C149" s="16"/>
    </row>
    <row r="150" spans="3:18" hidden="1">
      <c r="C150" s="16"/>
      <c r="E150" s="172" t="s">
        <v>305</v>
      </c>
    </row>
    <row r="151" spans="3:18" hidden="1">
      <c r="C151" s="16"/>
      <c r="E151" s="175">
        <f>SUM(E17,E21,E24,E27,E28,E30,E33,E34,E35:E43,E44:E58)</f>
        <v>2175330</v>
      </c>
      <c r="F151" s="175">
        <f>SUM(F17,F21,F24,F27,F28,F30,F33,F34,F35:F43,F44:F58)</f>
        <v>2175330</v>
      </c>
      <c r="G151" s="175">
        <f>SUM(G17,G21,G22-G23,G24,G27,G28,G30,G33,G34,G35,G36,G37,G38,G39,G40,G41:G58,G21,G22,G23,G24,G27,G28,G30,G33,G34,G35,G36,G37,G38,G39,G40)</f>
        <v>0</v>
      </c>
      <c r="H151" s="175">
        <f>SUM(H17,H21,H22-H23,H24,H27,H28,H30,H33,H34,H35,H36,H37,H38,H39,H40,H41:H58,H21,H22,H23,H24,H27,H28,H30,H33,H34,H35,H36,H37,H38,H39,H40)</f>
        <v>0</v>
      </c>
      <c r="I151" s="175">
        <f>SUM(I17,I21,I22-I23,I24,I27,I28,I30,I33,I34,I35,I36,I37,I38,I39,I40,I41:I58,I21,I22,I23,I24,I27,I28,I30,I33,I34,I35,I36,I37,I38,I39,I40)</f>
        <v>0</v>
      </c>
      <c r="J151" s="175">
        <f>SUM(J17,J21,J24,J27,J28,J30,J33,J34,J35:J43,J44:J58)</f>
        <v>0</v>
      </c>
      <c r="K151" s="175">
        <f>SUM(K17,K21,K24,K27,K28,K30,K33,K34,K35:K43,K44:K58)</f>
        <v>0</v>
      </c>
      <c r="R151" s="113">
        <f>SUM(E151,J151)</f>
        <v>2175330</v>
      </c>
    </row>
    <row r="152" spans="3:18" ht="22.5" hidden="1" customHeight="1">
      <c r="C152" s="16"/>
      <c r="E152" s="175">
        <f>SUM(E62:E72)</f>
        <v>0</v>
      </c>
      <c r="J152" s="175">
        <f>SUM(J62:J72)</f>
        <v>-3177500</v>
      </c>
      <c r="K152" s="175">
        <f>SUM(K62:K72)</f>
        <v>-3177500</v>
      </c>
      <c r="R152" s="113">
        <f>SUM(E152,J152)</f>
        <v>-3177500</v>
      </c>
    </row>
    <row r="153" spans="3:18" s="124" customFormat="1" ht="12.75" hidden="1" customHeight="1">
      <c r="C153" s="213"/>
      <c r="D153" s="214"/>
      <c r="E153" s="175">
        <v>-400000</v>
      </c>
      <c r="F153" s="2" t="s">
        <v>302</v>
      </c>
      <c r="G153" s="112"/>
      <c r="H153" s="112"/>
      <c r="I153" s="112"/>
      <c r="J153" s="113"/>
      <c r="K153" s="113"/>
      <c r="L153" s="112"/>
      <c r="M153" s="112"/>
      <c r="N153" s="112"/>
      <c r="O153" s="112"/>
      <c r="P153" s="112"/>
      <c r="Q153" s="112"/>
      <c r="R153" s="113">
        <f>SUM(E153,J153)</f>
        <v>-400000</v>
      </c>
    </row>
    <row r="154" spans="3:18" hidden="1">
      <c r="C154" s="16"/>
      <c r="E154" s="175" t="e">
        <f>SUM(#REF!,E112:E113)</f>
        <v>#REF!</v>
      </c>
      <c r="J154" s="175" t="e">
        <f>SUM(#REF!,J112:J113)</f>
        <v>#REF!</v>
      </c>
      <c r="K154" s="113"/>
      <c r="R154" s="113" t="e">
        <f t="shared" ref="R154:R157" si="63">SUM(E154,J154)</f>
        <v>#REF!</v>
      </c>
    </row>
    <row r="155" spans="3:18" hidden="1">
      <c r="C155" s="16"/>
      <c r="E155" s="175"/>
      <c r="J155" s="113"/>
      <c r="K155" s="113"/>
      <c r="R155" s="113">
        <f t="shared" si="63"/>
        <v>0</v>
      </c>
    </row>
    <row r="156" spans="3:18" hidden="1">
      <c r="C156" s="16"/>
      <c r="E156" s="175"/>
      <c r="F156" s="2" t="s">
        <v>304</v>
      </c>
      <c r="J156" s="114"/>
      <c r="K156" s="114"/>
      <c r="R156" s="113">
        <f t="shared" si="63"/>
        <v>0</v>
      </c>
    </row>
    <row r="157" spans="3:18" ht="12.75" hidden="1" customHeight="1">
      <c r="C157" s="16"/>
      <c r="E157" s="176">
        <f>SUM(E122)</f>
        <v>-89300</v>
      </c>
      <c r="F157" s="139" t="s">
        <v>303</v>
      </c>
      <c r="G157" s="140"/>
      <c r="H157" s="140"/>
      <c r="I157" s="140"/>
      <c r="J157" s="139"/>
      <c r="K157" s="139"/>
      <c r="L157" s="140"/>
      <c r="M157" s="140"/>
      <c r="N157" s="140"/>
      <c r="O157" s="140"/>
      <c r="P157" s="140"/>
      <c r="Q157" s="140"/>
      <c r="R157" s="141">
        <f t="shared" si="63"/>
        <v>-89300</v>
      </c>
    </row>
    <row r="158" spans="3:18" hidden="1">
      <c r="C158" s="16"/>
    </row>
    <row r="159" spans="3:18" hidden="1">
      <c r="C159" s="16"/>
      <c r="E159" s="117" t="e">
        <f>SUM(E151:E157)</f>
        <v>#REF!</v>
      </c>
      <c r="J159" s="113" t="e">
        <f>SUM(J151:J157)</f>
        <v>#REF!</v>
      </c>
      <c r="K159" s="114">
        <f>SUM(K151:K157)</f>
        <v>-3177500</v>
      </c>
      <c r="R159" s="113" t="e">
        <f>SUM(R151:R157)</f>
        <v>#REF!</v>
      </c>
    </row>
    <row r="160" spans="3:18" hidden="1">
      <c r="C160" s="16"/>
    </row>
    <row r="161" spans="3:3" ht="12.75" customHeight="1">
      <c r="C161" s="16"/>
    </row>
    <row r="162" spans="3:3">
      <c r="C162" s="16"/>
    </row>
    <row r="163" spans="3:3">
      <c r="C163" s="16"/>
    </row>
    <row r="164" spans="3:3">
      <c r="C164" s="16"/>
    </row>
    <row r="165" spans="3:3" ht="12.75" customHeight="1">
      <c r="C165" s="16"/>
    </row>
    <row r="166" spans="3:3">
      <c r="C166" s="16"/>
    </row>
    <row r="167" spans="3:3">
      <c r="C167" s="16"/>
    </row>
    <row r="168" spans="3:3">
      <c r="C168" s="16"/>
    </row>
    <row r="169" spans="3:3" ht="12.75" customHeight="1">
      <c r="C169" s="16"/>
    </row>
    <row r="170" spans="3:3">
      <c r="C170" s="16"/>
    </row>
    <row r="171" spans="3:3">
      <c r="C171" s="16"/>
    </row>
    <row r="172" spans="3:3">
      <c r="C172" s="16"/>
    </row>
    <row r="173" spans="3:3" ht="12.75" customHeight="1">
      <c r="C173" s="16"/>
    </row>
    <row r="174" spans="3:3">
      <c r="C174" s="16"/>
    </row>
    <row r="175" spans="3:3">
      <c r="C175" s="16"/>
    </row>
    <row r="176" spans="3:3">
      <c r="C176" s="16"/>
    </row>
    <row r="177" spans="3:3" ht="12.75" customHeight="1">
      <c r="C177" s="16"/>
    </row>
    <row r="178" spans="3:3">
      <c r="C178" s="16"/>
    </row>
    <row r="179" spans="3:3">
      <c r="C179" s="16"/>
    </row>
    <row r="180" spans="3:3">
      <c r="C180" s="16"/>
    </row>
    <row r="181" spans="3:3" ht="12.75" customHeight="1">
      <c r="C181" s="16"/>
    </row>
    <row r="182" spans="3:3">
      <c r="C182" s="16"/>
    </row>
    <row r="183" spans="3:3">
      <c r="C183" s="16"/>
    </row>
    <row r="184" spans="3:3">
      <c r="C184" s="16"/>
    </row>
    <row r="185" spans="3:3" ht="12.75" customHeight="1">
      <c r="C185" s="16"/>
    </row>
    <row r="186" spans="3:3">
      <c r="C186" s="16"/>
    </row>
    <row r="187" spans="3:3">
      <c r="C187" s="16"/>
    </row>
    <row r="188" spans="3:3">
      <c r="C188" s="16"/>
    </row>
    <row r="189" spans="3:3" ht="12.75" customHeight="1">
      <c r="C189" s="16"/>
    </row>
    <row r="190" spans="3:3">
      <c r="C190" s="16"/>
    </row>
    <row r="191" spans="3:3">
      <c r="C191" s="16"/>
    </row>
    <row r="192" spans="3:3">
      <c r="C192" s="16"/>
    </row>
    <row r="193" spans="3:3" ht="12.75" customHeight="1">
      <c r="C193" s="16"/>
    </row>
    <row r="194" spans="3:3">
      <c r="C194" s="16"/>
    </row>
    <row r="195" spans="3:3">
      <c r="C195" s="16"/>
    </row>
    <row r="196" spans="3:3">
      <c r="C196" s="16"/>
    </row>
    <row r="197" spans="3:3" ht="12.75" customHeight="1">
      <c r="C197" s="16"/>
    </row>
    <row r="198" spans="3:3">
      <c r="C198" s="16"/>
    </row>
    <row r="199" spans="3:3">
      <c r="C199" s="16"/>
    </row>
    <row r="200" spans="3:3">
      <c r="C200" s="16"/>
    </row>
    <row r="201" spans="3:3" ht="12.75" customHeight="1">
      <c r="C201" s="16"/>
    </row>
    <row r="202" spans="3:3">
      <c r="C202" s="16"/>
    </row>
    <row r="203" spans="3:3">
      <c r="C203" s="16"/>
    </row>
    <row r="204" spans="3:3">
      <c r="C204" s="16"/>
    </row>
    <row r="205" spans="3:3" ht="12.75" customHeight="1">
      <c r="C205" s="16"/>
    </row>
    <row r="206" spans="3:3">
      <c r="C206" s="16"/>
    </row>
    <row r="207" spans="3:3">
      <c r="C207" s="16"/>
    </row>
    <row r="208" spans="3:3">
      <c r="C208" s="16"/>
    </row>
    <row r="209" spans="3:3" ht="12.75" customHeight="1">
      <c r="C209" s="16"/>
    </row>
    <row r="210" spans="3:3">
      <c r="C210" s="16"/>
    </row>
    <row r="211" spans="3:3">
      <c r="C211" s="16"/>
    </row>
    <row r="212" spans="3:3">
      <c r="C212" s="16"/>
    </row>
    <row r="213" spans="3:3" ht="12.75" customHeight="1">
      <c r="C213" s="16"/>
    </row>
    <row r="214" spans="3:3">
      <c r="C214" s="16"/>
    </row>
    <row r="215" spans="3:3">
      <c r="C215" s="16"/>
    </row>
    <row r="216" spans="3:3">
      <c r="C216" s="16"/>
    </row>
    <row r="217" spans="3:3" ht="12.75" customHeight="1">
      <c r="C217" s="16"/>
    </row>
    <row r="218" spans="3:3">
      <c r="C218" s="16"/>
    </row>
    <row r="219" spans="3:3">
      <c r="C219" s="16"/>
    </row>
    <row r="220" spans="3:3">
      <c r="C220" s="16"/>
    </row>
    <row r="221" spans="3:3" ht="12.75" customHeight="1">
      <c r="C221" s="16"/>
    </row>
    <row r="222" spans="3:3">
      <c r="C222" s="16"/>
    </row>
    <row r="223" spans="3:3">
      <c r="C223" s="16"/>
    </row>
    <row r="224" spans="3:3">
      <c r="C224" s="16"/>
    </row>
    <row r="225" spans="3:3" ht="12.75" customHeight="1">
      <c r="C225" s="16"/>
    </row>
    <row r="226" spans="3:3">
      <c r="C226" s="16"/>
    </row>
    <row r="227" spans="3:3">
      <c r="C227" s="16"/>
    </row>
    <row r="228" spans="3:3">
      <c r="C228" s="16"/>
    </row>
    <row r="229" spans="3:3" ht="12.75" customHeight="1">
      <c r="C229" s="16"/>
    </row>
    <row r="230" spans="3:3">
      <c r="C230" s="16"/>
    </row>
    <row r="231" spans="3:3">
      <c r="C231" s="16"/>
    </row>
    <row r="232" spans="3:3">
      <c r="C232" s="16"/>
    </row>
    <row r="233" spans="3:3" ht="12.75" customHeight="1">
      <c r="C233" s="16"/>
    </row>
    <row r="234" spans="3:3">
      <c r="C234" s="16"/>
    </row>
    <row r="235" spans="3:3">
      <c r="C235" s="16"/>
    </row>
    <row r="236" spans="3:3">
      <c r="C236" s="16"/>
    </row>
    <row r="237" spans="3:3" ht="12.75" customHeight="1">
      <c r="C237" s="16"/>
    </row>
    <row r="238" spans="3:3">
      <c r="C238" s="16"/>
    </row>
    <row r="239" spans="3:3">
      <c r="C239" s="16"/>
    </row>
    <row r="240" spans="3:3">
      <c r="C240" s="16"/>
    </row>
    <row r="241" spans="3:3" ht="12.75" customHeight="1">
      <c r="C241" s="16"/>
    </row>
    <row r="242" spans="3:3">
      <c r="C242" s="16"/>
    </row>
    <row r="243" spans="3:3">
      <c r="C243" s="16"/>
    </row>
    <row r="244" spans="3:3">
      <c r="C244" s="16"/>
    </row>
    <row r="245" spans="3:3" ht="12.75" customHeight="1">
      <c r="C245" s="16"/>
    </row>
    <row r="246" spans="3:3">
      <c r="C246" s="16"/>
    </row>
    <row r="247" spans="3:3">
      <c r="C247" s="16"/>
    </row>
    <row r="248" spans="3:3">
      <c r="C248" s="16"/>
    </row>
    <row r="249" spans="3:3" ht="12.75" customHeight="1">
      <c r="C249" s="16"/>
    </row>
    <row r="250" spans="3:3">
      <c r="C250" s="16"/>
    </row>
    <row r="251" spans="3:3">
      <c r="C251" s="16"/>
    </row>
    <row r="252" spans="3:3">
      <c r="C252" s="16"/>
    </row>
    <row r="253" spans="3:3" ht="12.75" customHeight="1">
      <c r="C253" s="16"/>
    </row>
    <row r="254" spans="3:3">
      <c r="C254" s="16"/>
    </row>
    <row r="255" spans="3:3">
      <c r="C255" s="16"/>
    </row>
    <row r="256" spans="3:3">
      <c r="C256" s="16"/>
    </row>
    <row r="257" spans="3:3" ht="12.75" customHeight="1">
      <c r="C257" s="16"/>
    </row>
    <row r="258" spans="3:3">
      <c r="C258" s="16"/>
    </row>
    <row r="259" spans="3:3">
      <c r="C259" s="16"/>
    </row>
    <row r="260" spans="3:3">
      <c r="C260" s="16"/>
    </row>
    <row r="261" spans="3:3" ht="12.75" customHeight="1">
      <c r="C261" s="16"/>
    </row>
    <row r="262" spans="3:3">
      <c r="C262" s="16"/>
    </row>
    <row r="263" spans="3:3">
      <c r="C263" s="16"/>
    </row>
    <row r="264" spans="3:3">
      <c r="C264" s="16"/>
    </row>
    <row r="265" spans="3:3" ht="12.75" customHeight="1">
      <c r="C265" s="16"/>
    </row>
    <row r="266" spans="3:3">
      <c r="C266" s="16"/>
    </row>
    <row r="267" spans="3:3">
      <c r="C267" s="16"/>
    </row>
    <row r="268" spans="3:3">
      <c r="C268" s="16"/>
    </row>
    <row r="269" spans="3:3" ht="12.75" customHeight="1">
      <c r="C269" s="16"/>
    </row>
    <row r="270" spans="3:3">
      <c r="C270" s="16"/>
    </row>
    <row r="271" spans="3:3">
      <c r="C271" s="16"/>
    </row>
    <row r="272" spans="3:3">
      <c r="C272" s="16"/>
    </row>
    <row r="273" spans="3:3" ht="12.75" customHeight="1">
      <c r="C273" s="16"/>
    </row>
    <row r="274" spans="3:3">
      <c r="C274" s="16"/>
    </row>
    <row r="275" spans="3:3">
      <c r="C275" s="16"/>
    </row>
    <row r="276" spans="3:3">
      <c r="C276" s="16"/>
    </row>
    <row r="277" spans="3:3" ht="12.75" customHeight="1">
      <c r="C277" s="16"/>
    </row>
    <row r="278" spans="3:3">
      <c r="C278" s="16"/>
    </row>
    <row r="279" spans="3:3">
      <c r="C279" s="16"/>
    </row>
    <row r="280" spans="3:3">
      <c r="C280" s="16"/>
    </row>
    <row r="281" spans="3:3" ht="12.75" customHeight="1">
      <c r="C281" s="16"/>
    </row>
    <row r="282" spans="3:3">
      <c r="C282" s="16"/>
    </row>
    <row r="283" spans="3:3">
      <c r="C283" s="16"/>
    </row>
    <row r="284" spans="3:3">
      <c r="C284" s="16"/>
    </row>
    <row r="285" spans="3:3" ht="12.75" customHeight="1">
      <c r="C285" s="16"/>
    </row>
    <row r="286" spans="3:3">
      <c r="C286" s="16"/>
    </row>
    <row r="287" spans="3:3">
      <c r="C287" s="16"/>
    </row>
    <row r="288" spans="3:3">
      <c r="C288" s="16"/>
    </row>
    <row r="289" spans="3:3" ht="12.75" customHeight="1">
      <c r="C289" s="16"/>
    </row>
    <row r="290" spans="3:3">
      <c r="C290" s="16"/>
    </row>
    <row r="291" spans="3:3">
      <c r="C291" s="16"/>
    </row>
    <row r="292" spans="3:3">
      <c r="C292" s="16"/>
    </row>
    <row r="293" spans="3:3" ht="12.75" customHeight="1">
      <c r="C293" s="16"/>
    </row>
    <row r="294" spans="3:3">
      <c r="C294" s="16"/>
    </row>
    <row r="295" spans="3:3">
      <c r="C295" s="16"/>
    </row>
    <row r="296" spans="3:3">
      <c r="C296" s="16"/>
    </row>
    <row r="297" spans="3:3" ht="12.75" customHeight="1">
      <c r="C297" s="16"/>
    </row>
    <row r="298" spans="3:3">
      <c r="C298" s="16"/>
    </row>
    <row r="299" spans="3:3">
      <c r="C299" s="16"/>
    </row>
    <row r="300" spans="3:3">
      <c r="C300" s="16"/>
    </row>
    <row r="301" spans="3:3" ht="12.75" customHeight="1">
      <c r="C301" s="16"/>
    </row>
    <row r="302" spans="3:3">
      <c r="C302" s="16"/>
    </row>
  </sheetData>
  <mergeCells count="24">
    <mergeCell ref="K9:K11"/>
    <mergeCell ref="A8:A11"/>
    <mergeCell ref="D8:D11"/>
    <mergeCell ref="C8:C11"/>
    <mergeCell ref="E8:I8"/>
    <mergeCell ref="G10:G11"/>
    <mergeCell ref="H10:H11"/>
    <mergeCell ref="B8:B11"/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</mergeCells>
  <phoneticPr fontId="4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46"/>
  <sheetViews>
    <sheetView view="pageBreakPreview" topLeftCell="D8" zoomScale="87" zoomScaleNormal="48" zoomScaleSheetLayoutView="87" workbookViewId="0">
      <selection activeCell="D20" sqref="D20"/>
    </sheetView>
  </sheetViews>
  <sheetFormatPr defaultColWidth="7.85546875" defaultRowHeight="12.75"/>
  <cols>
    <col min="1" max="1" width="0.28515625" style="279" hidden="1" customWidth="1"/>
    <col min="2" max="2" width="3.7109375" style="279" hidden="1" customWidth="1"/>
    <col min="3" max="3" width="1" style="279" hidden="1" customWidth="1"/>
    <col min="4" max="4" width="22.28515625" style="279" customWidth="1"/>
    <col min="5" max="5" width="24.7109375" style="279" customWidth="1"/>
    <col min="6" max="6" width="41.7109375" style="308" customWidth="1"/>
    <col min="7" max="7" width="21.28515625" style="308" hidden="1" customWidth="1"/>
    <col min="8" max="8" width="16.28515625" style="308" hidden="1" customWidth="1"/>
    <col min="9" max="9" width="14.140625" style="308" hidden="1" customWidth="1"/>
    <col min="10" max="10" width="11.7109375" style="308" hidden="1" customWidth="1"/>
    <col min="11" max="11" width="17.85546875" style="309" hidden="1" customWidth="1"/>
    <col min="12" max="12" width="29.140625" style="309" hidden="1" customWidth="1"/>
    <col min="13" max="13" width="26.140625" style="309" customWidth="1"/>
    <col min="14" max="14" width="27.7109375" style="309" customWidth="1"/>
    <col min="15" max="15" width="16.5703125" style="308" customWidth="1"/>
    <col min="16" max="16" width="36.28515625" style="308" customWidth="1"/>
    <col min="17" max="17" width="0.140625" style="308" customWidth="1"/>
    <col min="18" max="18" width="21.42578125" style="308" customWidth="1"/>
    <col min="19" max="19" width="9.42578125" style="279" hidden="1" customWidth="1"/>
    <col min="20" max="20" width="16.7109375" style="279" hidden="1" customWidth="1"/>
    <col min="21" max="21" width="40.85546875" style="279" hidden="1" customWidth="1"/>
    <col min="22" max="22" width="16.5703125" style="279" hidden="1" customWidth="1"/>
    <col min="23" max="23" width="12.85546875" style="279" hidden="1" customWidth="1"/>
    <col min="24" max="24" width="29.42578125" style="279" hidden="1" customWidth="1"/>
    <col min="25" max="25" width="21" style="279" hidden="1" customWidth="1"/>
    <col min="26" max="26" width="18.28515625" style="279" hidden="1" customWidth="1"/>
    <col min="27" max="27" width="16.42578125" style="279" hidden="1" customWidth="1"/>
    <col min="28" max="28" width="16" style="279" hidden="1" customWidth="1"/>
    <col min="29" max="29" width="18.5703125" style="279" hidden="1" customWidth="1"/>
    <col min="30" max="30" width="16.5703125" style="279" hidden="1" customWidth="1"/>
    <col min="31" max="31" width="22.42578125" style="279" hidden="1" customWidth="1"/>
    <col min="32" max="32" width="32" style="279" customWidth="1"/>
    <col min="33" max="33" width="14.7109375" style="279" customWidth="1"/>
    <col min="34" max="34" width="17.28515625" style="279" customWidth="1"/>
    <col min="35" max="257" width="7.85546875" style="279"/>
    <col min="258" max="260" width="0" style="279" hidden="1" customWidth="1"/>
    <col min="261" max="261" width="15" style="279" customWidth="1"/>
    <col min="262" max="262" width="21.85546875" style="279" customWidth="1"/>
    <col min="263" max="263" width="24.5703125" style="279" customWidth="1"/>
    <col min="264" max="264" width="43.42578125" style="279" customWidth="1"/>
    <col min="265" max="265" width="38.42578125" style="279" customWidth="1"/>
    <col min="266" max="266" width="43.7109375" style="279" customWidth="1"/>
    <col min="267" max="267" width="17.140625" style="279" customWidth="1"/>
    <col min="268" max="268" width="18.85546875" style="279" customWidth="1"/>
    <col min="269" max="269" width="13.42578125" style="279" customWidth="1"/>
    <col min="270" max="270" width="15.7109375" style="279" customWidth="1"/>
    <col min="271" max="271" width="15" style="279" customWidth="1"/>
    <col min="272" max="272" width="13.42578125" style="279" customWidth="1"/>
    <col min="273" max="273" width="15.42578125" style="279" customWidth="1"/>
    <col min="274" max="274" width="20.5703125" style="279" customWidth="1"/>
    <col min="275" max="275" width="14" style="279" customWidth="1"/>
    <col min="276" max="276" width="11.140625" style="279" customWidth="1"/>
    <col min="277" max="277" width="20.140625" style="279" customWidth="1"/>
    <col min="278" max="278" width="15.85546875" style="279" customWidth="1"/>
    <col min="279" max="279" width="15.7109375" style="279" customWidth="1"/>
    <col min="280" max="280" width="18.28515625" style="279" customWidth="1"/>
    <col min="281" max="281" width="21" style="279" customWidth="1"/>
    <col min="282" max="282" width="18.28515625" style="279" customWidth="1"/>
    <col min="283" max="283" width="16.42578125" style="279" customWidth="1"/>
    <col min="284" max="284" width="16.5703125" style="279" customWidth="1"/>
    <col min="285" max="285" width="18.5703125" style="279" customWidth="1"/>
    <col min="286" max="286" width="16.5703125" style="279" customWidth="1"/>
    <col min="287" max="287" width="22.42578125" style="279" customWidth="1"/>
    <col min="288" max="288" width="32" style="279" customWidth="1"/>
    <col min="289" max="289" width="14.7109375" style="279" customWidth="1"/>
    <col min="290" max="290" width="17.28515625" style="279" customWidth="1"/>
    <col min="291" max="513" width="7.85546875" style="279"/>
    <col min="514" max="516" width="0" style="279" hidden="1" customWidth="1"/>
    <col min="517" max="517" width="15" style="279" customWidth="1"/>
    <col min="518" max="518" width="21.85546875" style="279" customWidth="1"/>
    <col min="519" max="519" width="24.5703125" style="279" customWidth="1"/>
    <col min="520" max="520" width="43.42578125" style="279" customWidth="1"/>
    <col min="521" max="521" width="38.42578125" style="279" customWidth="1"/>
    <col min="522" max="522" width="43.7109375" style="279" customWidth="1"/>
    <col min="523" max="523" width="17.140625" style="279" customWidth="1"/>
    <col min="524" max="524" width="18.85546875" style="279" customWidth="1"/>
    <col min="525" max="525" width="13.42578125" style="279" customWidth="1"/>
    <col min="526" max="526" width="15.7109375" style="279" customWidth="1"/>
    <col min="527" max="527" width="15" style="279" customWidth="1"/>
    <col min="528" max="528" width="13.42578125" style="279" customWidth="1"/>
    <col min="529" max="529" width="15.42578125" style="279" customWidth="1"/>
    <col min="530" max="530" width="20.5703125" style="279" customWidth="1"/>
    <col min="531" max="531" width="14" style="279" customWidth="1"/>
    <col min="532" max="532" width="11.140625" style="279" customWidth="1"/>
    <col min="533" max="533" width="20.140625" style="279" customWidth="1"/>
    <col min="534" max="534" width="15.85546875" style="279" customWidth="1"/>
    <col min="535" max="535" width="15.7109375" style="279" customWidth="1"/>
    <col min="536" max="536" width="18.28515625" style="279" customWidth="1"/>
    <col min="537" max="537" width="21" style="279" customWidth="1"/>
    <col min="538" max="538" width="18.28515625" style="279" customWidth="1"/>
    <col min="539" max="539" width="16.42578125" style="279" customWidth="1"/>
    <col min="540" max="540" width="16.5703125" style="279" customWidth="1"/>
    <col min="541" max="541" width="18.5703125" style="279" customWidth="1"/>
    <col min="542" max="542" width="16.5703125" style="279" customWidth="1"/>
    <col min="543" max="543" width="22.42578125" style="279" customWidth="1"/>
    <col min="544" max="544" width="32" style="279" customWidth="1"/>
    <col min="545" max="545" width="14.7109375" style="279" customWidth="1"/>
    <col min="546" max="546" width="17.28515625" style="279" customWidth="1"/>
    <col min="547" max="769" width="7.85546875" style="279"/>
    <col min="770" max="772" width="0" style="279" hidden="1" customWidth="1"/>
    <col min="773" max="773" width="15" style="279" customWidth="1"/>
    <col min="774" max="774" width="21.85546875" style="279" customWidth="1"/>
    <col min="775" max="775" width="24.5703125" style="279" customWidth="1"/>
    <col min="776" max="776" width="43.42578125" style="279" customWidth="1"/>
    <col min="777" max="777" width="38.42578125" style="279" customWidth="1"/>
    <col min="778" max="778" width="43.7109375" style="279" customWidth="1"/>
    <col min="779" max="779" width="17.140625" style="279" customWidth="1"/>
    <col min="780" max="780" width="18.85546875" style="279" customWidth="1"/>
    <col min="781" max="781" width="13.42578125" style="279" customWidth="1"/>
    <col min="782" max="782" width="15.7109375" style="279" customWidth="1"/>
    <col min="783" max="783" width="15" style="279" customWidth="1"/>
    <col min="784" max="784" width="13.42578125" style="279" customWidth="1"/>
    <col min="785" max="785" width="15.42578125" style="279" customWidth="1"/>
    <col min="786" max="786" width="20.5703125" style="279" customWidth="1"/>
    <col min="787" max="787" width="14" style="279" customWidth="1"/>
    <col min="788" max="788" width="11.140625" style="279" customWidth="1"/>
    <col min="789" max="789" width="20.140625" style="279" customWidth="1"/>
    <col min="790" max="790" width="15.85546875" style="279" customWidth="1"/>
    <col min="791" max="791" width="15.7109375" style="279" customWidth="1"/>
    <col min="792" max="792" width="18.28515625" style="279" customWidth="1"/>
    <col min="793" max="793" width="21" style="279" customWidth="1"/>
    <col min="794" max="794" width="18.28515625" style="279" customWidth="1"/>
    <col min="795" max="795" width="16.42578125" style="279" customWidth="1"/>
    <col min="796" max="796" width="16.5703125" style="279" customWidth="1"/>
    <col min="797" max="797" width="18.5703125" style="279" customWidth="1"/>
    <col min="798" max="798" width="16.5703125" style="279" customWidth="1"/>
    <col min="799" max="799" width="22.42578125" style="279" customWidth="1"/>
    <col min="800" max="800" width="32" style="279" customWidth="1"/>
    <col min="801" max="801" width="14.7109375" style="279" customWidth="1"/>
    <col min="802" max="802" width="17.28515625" style="279" customWidth="1"/>
    <col min="803" max="1025" width="7.85546875" style="279"/>
    <col min="1026" max="1028" width="0" style="279" hidden="1" customWidth="1"/>
    <col min="1029" max="1029" width="15" style="279" customWidth="1"/>
    <col min="1030" max="1030" width="21.85546875" style="279" customWidth="1"/>
    <col min="1031" max="1031" width="24.5703125" style="279" customWidth="1"/>
    <col min="1032" max="1032" width="43.42578125" style="279" customWidth="1"/>
    <col min="1033" max="1033" width="38.42578125" style="279" customWidth="1"/>
    <col min="1034" max="1034" width="43.7109375" style="279" customWidth="1"/>
    <col min="1035" max="1035" width="17.140625" style="279" customWidth="1"/>
    <col min="1036" max="1036" width="18.85546875" style="279" customWidth="1"/>
    <col min="1037" max="1037" width="13.42578125" style="279" customWidth="1"/>
    <col min="1038" max="1038" width="15.7109375" style="279" customWidth="1"/>
    <col min="1039" max="1039" width="15" style="279" customWidth="1"/>
    <col min="1040" max="1040" width="13.42578125" style="279" customWidth="1"/>
    <col min="1041" max="1041" width="15.42578125" style="279" customWidth="1"/>
    <col min="1042" max="1042" width="20.5703125" style="279" customWidth="1"/>
    <col min="1043" max="1043" width="14" style="279" customWidth="1"/>
    <col min="1044" max="1044" width="11.140625" style="279" customWidth="1"/>
    <col min="1045" max="1045" width="20.140625" style="279" customWidth="1"/>
    <col min="1046" max="1046" width="15.85546875" style="279" customWidth="1"/>
    <col min="1047" max="1047" width="15.7109375" style="279" customWidth="1"/>
    <col min="1048" max="1048" width="18.28515625" style="279" customWidth="1"/>
    <col min="1049" max="1049" width="21" style="279" customWidth="1"/>
    <col min="1050" max="1050" width="18.28515625" style="279" customWidth="1"/>
    <col min="1051" max="1051" width="16.42578125" style="279" customWidth="1"/>
    <col min="1052" max="1052" width="16.5703125" style="279" customWidth="1"/>
    <col min="1053" max="1053" width="18.5703125" style="279" customWidth="1"/>
    <col min="1054" max="1054" width="16.5703125" style="279" customWidth="1"/>
    <col min="1055" max="1055" width="22.42578125" style="279" customWidth="1"/>
    <col min="1056" max="1056" width="32" style="279" customWidth="1"/>
    <col min="1057" max="1057" width="14.7109375" style="279" customWidth="1"/>
    <col min="1058" max="1058" width="17.28515625" style="279" customWidth="1"/>
    <col min="1059" max="1281" width="7.85546875" style="279"/>
    <col min="1282" max="1284" width="0" style="279" hidden="1" customWidth="1"/>
    <col min="1285" max="1285" width="15" style="279" customWidth="1"/>
    <col min="1286" max="1286" width="21.85546875" style="279" customWidth="1"/>
    <col min="1287" max="1287" width="24.5703125" style="279" customWidth="1"/>
    <col min="1288" max="1288" width="43.42578125" style="279" customWidth="1"/>
    <col min="1289" max="1289" width="38.42578125" style="279" customWidth="1"/>
    <col min="1290" max="1290" width="43.7109375" style="279" customWidth="1"/>
    <col min="1291" max="1291" width="17.140625" style="279" customWidth="1"/>
    <col min="1292" max="1292" width="18.85546875" style="279" customWidth="1"/>
    <col min="1293" max="1293" width="13.42578125" style="279" customWidth="1"/>
    <col min="1294" max="1294" width="15.7109375" style="279" customWidth="1"/>
    <col min="1295" max="1295" width="15" style="279" customWidth="1"/>
    <col min="1296" max="1296" width="13.42578125" style="279" customWidth="1"/>
    <col min="1297" max="1297" width="15.42578125" style="279" customWidth="1"/>
    <col min="1298" max="1298" width="20.5703125" style="279" customWidth="1"/>
    <col min="1299" max="1299" width="14" style="279" customWidth="1"/>
    <col min="1300" max="1300" width="11.140625" style="279" customWidth="1"/>
    <col min="1301" max="1301" width="20.140625" style="279" customWidth="1"/>
    <col min="1302" max="1302" width="15.85546875" style="279" customWidth="1"/>
    <col min="1303" max="1303" width="15.7109375" style="279" customWidth="1"/>
    <col min="1304" max="1304" width="18.28515625" style="279" customWidth="1"/>
    <col min="1305" max="1305" width="21" style="279" customWidth="1"/>
    <col min="1306" max="1306" width="18.28515625" style="279" customWidth="1"/>
    <col min="1307" max="1307" width="16.42578125" style="279" customWidth="1"/>
    <col min="1308" max="1308" width="16.5703125" style="279" customWidth="1"/>
    <col min="1309" max="1309" width="18.5703125" style="279" customWidth="1"/>
    <col min="1310" max="1310" width="16.5703125" style="279" customWidth="1"/>
    <col min="1311" max="1311" width="22.42578125" style="279" customWidth="1"/>
    <col min="1312" max="1312" width="32" style="279" customWidth="1"/>
    <col min="1313" max="1313" width="14.7109375" style="279" customWidth="1"/>
    <col min="1314" max="1314" width="17.28515625" style="279" customWidth="1"/>
    <col min="1315" max="1537" width="7.85546875" style="279"/>
    <col min="1538" max="1540" width="0" style="279" hidden="1" customWidth="1"/>
    <col min="1541" max="1541" width="15" style="279" customWidth="1"/>
    <col min="1542" max="1542" width="21.85546875" style="279" customWidth="1"/>
    <col min="1543" max="1543" width="24.5703125" style="279" customWidth="1"/>
    <col min="1544" max="1544" width="43.42578125" style="279" customWidth="1"/>
    <col min="1545" max="1545" width="38.42578125" style="279" customWidth="1"/>
    <col min="1546" max="1546" width="43.7109375" style="279" customWidth="1"/>
    <col min="1547" max="1547" width="17.140625" style="279" customWidth="1"/>
    <col min="1548" max="1548" width="18.85546875" style="279" customWidth="1"/>
    <col min="1549" max="1549" width="13.42578125" style="279" customWidth="1"/>
    <col min="1550" max="1550" width="15.7109375" style="279" customWidth="1"/>
    <col min="1551" max="1551" width="15" style="279" customWidth="1"/>
    <col min="1552" max="1552" width="13.42578125" style="279" customWidth="1"/>
    <col min="1553" max="1553" width="15.42578125" style="279" customWidth="1"/>
    <col min="1554" max="1554" width="20.5703125" style="279" customWidth="1"/>
    <col min="1555" max="1555" width="14" style="279" customWidth="1"/>
    <col min="1556" max="1556" width="11.140625" style="279" customWidth="1"/>
    <col min="1557" max="1557" width="20.140625" style="279" customWidth="1"/>
    <col min="1558" max="1558" width="15.85546875" style="279" customWidth="1"/>
    <col min="1559" max="1559" width="15.7109375" style="279" customWidth="1"/>
    <col min="1560" max="1560" width="18.28515625" style="279" customWidth="1"/>
    <col min="1561" max="1561" width="21" style="279" customWidth="1"/>
    <col min="1562" max="1562" width="18.28515625" style="279" customWidth="1"/>
    <col min="1563" max="1563" width="16.42578125" style="279" customWidth="1"/>
    <col min="1564" max="1564" width="16.5703125" style="279" customWidth="1"/>
    <col min="1565" max="1565" width="18.5703125" style="279" customWidth="1"/>
    <col min="1566" max="1566" width="16.5703125" style="279" customWidth="1"/>
    <col min="1567" max="1567" width="22.42578125" style="279" customWidth="1"/>
    <col min="1568" max="1568" width="32" style="279" customWidth="1"/>
    <col min="1569" max="1569" width="14.7109375" style="279" customWidth="1"/>
    <col min="1570" max="1570" width="17.28515625" style="279" customWidth="1"/>
    <col min="1571" max="1793" width="7.85546875" style="279"/>
    <col min="1794" max="1796" width="0" style="279" hidden="1" customWidth="1"/>
    <col min="1797" max="1797" width="15" style="279" customWidth="1"/>
    <col min="1798" max="1798" width="21.85546875" style="279" customWidth="1"/>
    <col min="1799" max="1799" width="24.5703125" style="279" customWidth="1"/>
    <col min="1800" max="1800" width="43.42578125" style="279" customWidth="1"/>
    <col min="1801" max="1801" width="38.42578125" style="279" customWidth="1"/>
    <col min="1802" max="1802" width="43.7109375" style="279" customWidth="1"/>
    <col min="1803" max="1803" width="17.140625" style="279" customWidth="1"/>
    <col min="1804" max="1804" width="18.85546875" style="279" customWidth="1"/>
    <col min="1805" max="1805" width="13.42578125" style="279" customWidth="1"/>
    <col min="1806" max="1806" width="15.7109375" style="279" customWidth="1"/>
    <col min="1807" max="1807" width="15" style="279" customWidth="1"/>
    <col min="1808" max="1808" width="13.42578125" style="279" customWidth="1"/>
    <col min="1809" max="1809" width="15.42578125" style="279" customWidth="1"/>
    <col min="1810" max="1810" width="20.5703125" style="279" customWidth="1"/>
    <col min="1811" max="1811" width="14" style="279" customWidth="1"/>
    <col min="1812" max="1812" width="11.140625" style="279" customWidth="1"/>
    <col min="1813" max="1813" width="20.140625" style="279" customWidth="1"/>
    <col min="1814" max="1814" width="15.85546875" style="279" customWidth="1"/>
    <col min="1815" max="1815" width="15.7109375" style="279" customWidth="1"/>
    <col min="1816" max="1816" width="18.28515625" style="279" customWidth="1"/>
    <col min="1817" max="1817" width="21" style="279" customWidth="1"/>
    <col min="1818" max="1818" width="18.28515625" style="279" customWidth="1"/>
    <col min="1819" max="1819" width="16.42578125" style="279" customWidth="1"/>
    <col min="1820" max="1820" width="16.5703125" style="279" customWidth="1"/>
    <col min="1821" max="1821" width="18.5703125" style="279" customWidth="1"/>
    <col min="1822" max="1822" width="16.5703125" style="279" customWidth="1"/>
    <col min="1823" max="1823" width="22.42578125" style="279" customWidth="1"/>
    <col min="1824" max="1824" width="32" style="279" customWidth="1"/>
    <col min="1825" max="1825" width="14.7109375" style="279" customWidth="1"/>
    <col min="1826" max="1826" width="17.28515625" style="279" customWidth="1"/>
    <col min="1827" max="2049" width="7.85546875" style="279"/>
    <col min="2050" max="2052" width="0" style="279" hidden="1" customWidth="1"/>
    <col min="2053" max="2053" width="15" style="279" customWidth="1"/>
    <col min="2054" max="2054" width="21.85546875" style="279" customWidth="1"/>
    <col min="2055" max="2055" width="24.5703125" style="279" customWidth="1"/>
    <col min="2056" max="2056" width="43.42578125" style="279" customWidth="1"/>
    <col min="2057" max="2057" width="38.42578125" style="279" customWidth="1"/>
    <col min="2058" max="2058" width="43.7109375" style="279" customWidth="1"/>
    <col min="2059" max="2059" width="17.140625" style="279" customWidth="1"/>
    <col min="2060" max="2060" width="18.85546875" style="279" customWidth="1"/>
    <col min="2061" max="2061" width="13.42578125" style="279" customWidth="1"/>
    <col min="2062" max="2062" width="15.7109375" style="279" customWidth="1"/>
    <col min="2063" max="2063" width="15" style="279" customWidth="1"/>
    <col min="2064" max="2064" width="13.42578125" style="279" customWidth="1"/>
    <col min="2065" max="2065" width="15.42578125" style="279" customWidth="1"/>
    <col min="2066" max="2066" width="20.5703125" style="279" customWidth="1"/>
    <col min="2067" max="2067" width="14" style="279" customWidth="1"/>
    <col min="2068" max="2068" width="11.140625" style="279" customWidth="1"/>
    <col min="2069" max="2069" width="20.140625" style="279" customWidth="1"/>
    <col min="2070" max="2070" width="15.85546875" style="279" customWidth="1"/>
    <col min="2071" max="2071" width="15.7109375" style="279" customWidth="1"/>
    <col min="2072" max="2072" width="18.28515625" style="279" customWidth="1"/>
    <col min="2073" max="2073" width="21" style="279" customWidth="1"/>
    <col min="2074" max="2074" width="18.28515625" style="279" customWidth="1"/>
    <col min="2075" max="2075" width="16.42578125" style="279" customWidth="1"/>
    <col min="2076" max="2076" width="16.5703125" style="279" customWidth="1"/>
    <col min="2077" max="2077" width="18.5703125" style="279" customWidth="1"/>
    <col min="2078" max="2078" width="16.5703125" style="279" customWidth="1"/>
    <col min="2079" max="2079" width="22.42578125" style="279" customWidth="1"/>
    <col min="2080" max="2080" width="32" style="279" customWidth="1"/>
    <col min="2081" max="2081" width="14.7109375" style="279" customWidth="1"/>
    <col min="2082" max="2082" width="17.28515625" style="279" customWidth="1"/>
    <col min="2083" max="2305" width="7.85546875" style="279"/>
    <col min="2306" max="2308" width="0" style="279" hidden="1" customWidth="1"/>
    <col min="2309" max="2309" width="15" style="279" customWidth="1"/>
    <col min="2310" max="2310" width="21.85546875" style="279" customWidth="1"/>
    <col min="2311" max="2311" width="24.5703125" style="279" customWidth="1"/>
    <col min="2312" max="2312" width="43.42578125" style="279" customWidth="1"/>
    <col min="2313" max="2313" width="38.42578125" style="279" customWidth="1"/>
    <col min="2314" max="2314" width="43.7109375" style="279" customWidth="1"/>
    <col min="2315" max="2315" width="17.140625" style="279" customWidth="1"/>
    <col min="2316" max="2316" width="18.85546875" style="279" customWidth="1"/>
    <col min="2317" max="2317" width="13.42578125" style="279" customWidth="1"/>
    <col min="2318" max="2318" width="15.7109375" style="279" customWidth="1"/>
    <col min="2319" max="2319" width="15" style="279" customWidth="1"/>
    <col min="2320" max="2320" width="13.42578125" style="279" customWidth="1"/>
    <col min="2321" max="2321" width="15.42578125" style="279" customWidth="1"/>
    <col min="2322" max="2322" width="20.5703125" style="279" customWidth="1"/>
    <col min="2323" max="2323" width="14" style="279" customWidth="1"/>
    <col min="2324" max="2324" width="11.140625" style="279" customWidth="1"/>
    <col min="2325" max="2325" width="20.140625" style="279" customWidth="1"/>
    <col min="2326" max="2326" width="15.85546875" style="279" customWidth="1"/>
    <col min="2327" max="2327" width="15.7109375" style="279" customWidth="1"/>
    <col min="2328" max="2328" width="18.28515625" style="279" customWidth="1"/>
    <col min="2329" max="2329" width="21" style="279" customWidth="1"/>
    <col min="2330" max="2330" width="18.28515625" style="279" customWidth="1"/>
    <col min="2331" max="2331" width="16.42578125" style="279" customWidth="1"/>
    <col min="2332" max="2332" width="16.5703125" style="279" customWidth="1"/>
    <col min="2333" max="2333" width="18.5703125" style="279" customWidth="1"/>
    <col min="2334" max="2334" width="16.5703125" style="279" customWidth="1"/>
    <col min="2335" max="2335" width="22.42578125" style="279" customWidth="1"/>
    <col min="2336" max="2336" width="32" style="279" customWidth="1"/>
    <col min="2337" max="2337" width="14.7109375" style="279" customWidth="1"/>
    <col min="2338" max="2338" width="17.28515625" style="279" customWidth="1"/>
    <col min="2339" max="2561" width="7.85546875" style="279"/>
    <col min="2562" max="2564" width="0" style="279" hidden="1" customWidth="1"/>
    <col min="2565" max="2565" width="15" style="279" customWidth="1"/>
    <col min="2566" max="2566" width="21.85546875" style="279" customWidth="1"/>
    <col min="2567" max="2567" width="24.5703125" style="279" customWidth="1"/>
    <col min="2568" max="2568" width="43.42578125" style="279" customWidth="1"/>
    <col min="2569" max="2569" width="38.42578125" style="279" customWidth="1"/>
    <col min="2570" max="2570" width="43.7109375" style="279" customWidth="1"/>
    <col min="2571" max="2571" width="17.140625" style="279" customWidth="1"/>
    <col min="2572" max="2572" width="18.85546875" style="279" customWidth="1"/>
    <col min="2573" max="2573" width="13.42578125" style="279" customWidth="1"/>
    <col min="2574" max="2574" width="15.7109375" style="279" customWidth="1"/>
    <col min="2575" max="2575" width="15" style="279" customWidth="1"/>
    <col min="2576" max="2576" width="13.42578125" style="279" customWidth="1"/>
    <col min="2577" max="2577" width="15.42578125" style="279" customWidth="1"/>
    <col min="2578" max="2578" width="20.5703125" style="279" customWidth="1"/>
    <col min="2579" max="2579" width="14" style="279" customWidth="1"/>
    <col min="2580" max="2580" width="11.140625" style="279" customWidth="1"/>
    <col min="2581" max="2581" width="20.140625" style="279" customWidth="1"/>
    <col min="2582" max="2582" width="15.85546875" style="279" customWidth="1"/>
    <col min="2583" max="2583" width="15.7109375" style="279" customWidth="1"/>
    <col min="2584" max="2584" width="18.28515625" style="279" customWidth="1"/>
    <col min="2585" max="2585" width="21" style="279" customWidth="1"/>
    <col min="2586" max="2586" width="18.28515625" style="279" customWidth="1"/>
    <col min="2587" max="2587" width="16.42578125" style="279" customWidth="1"/>
    <col min="2588" max="2588" width="16.5703125" style="279" customWidth="1"/>
    <col min="2589" max="2589" width="18.5703125" style="279" customWidth="1"/>
    <col min="2590" max="2590" width="16.5703125" style="279" customWidth="1"/>
    <col min="2591" max="2591" width="22.42578125" style="279" customWidth="1"/>
    <col min="2592" max="2592" width="32" style="279" customWidth="1"/>
    <col min="2593" max="2593" width="14.7109375" style="279" customWidth="1"/>
    <col min="2594" max="2594" width="17.28515625" style="279" customWidth="1"/>
    <col min="2595" max="2817" width="7.85546875" style="279"/>
    <col min="2818" max="2820" width="0" style="279" hidden="1" customWidth="1"/>
    <col min="2821" max="2821" width="15" style="279" customWidth="1"/>
    <col min="2822" max="2822" width="21.85546875" style="279" customWidth="1"/>
    <col min="2823" max="2823" width="24.5703125" style="279" customWidth="1"/>
    <col min="2824" max="2824" width="43.42578125" style="279" customWidth="1"/>
    <col min="2825" max="2825" width="38.42578125" style="279" customWidth="1"/>
    <col min="2826" max="2826" width="43.7109375" style="279" customWidth="1"/>
    <col min="2827" max="2827" width="17.140625" style="279" customWidth="1"/>
    <col min="2828" max="2828" width="18.85546875" style="279" customWidth="1"/>
    <col min="2829" max="2829" width="13.42578125" style="279" customWidth="1"/>
    <col min="2830" max="2830" width="15.7109375" style="279" customWidth="1"/>
    <col min="2831" max="2831" width="15" style="279" customWidth="1"/>
    <col min="2832" max="2832" width="13.42578125" style="279" customWidth="1"/>
    <col min="2833" max="2833" width="15.42578125" style="279" customWidth="1"/>
    <col min="2834" max="2834" width="20.5703125" style="279" customWidth="1"/>
    <col min="2835" max="2835" width="14" style="279" customWidth="1"/>
    <col min="2836" max="2836" width="11.140625" style="279" customWidth="1"/>
    <col min="2837" max="2837" width="20.140625" style="279" customWidth="1"/>
    <col min="2838" max="2838" width="15.85546875" style="279" customWidth="1"/>
    <col min="2839" max="2839" width="15.7109375" style="279" customWidth="1"/>
    <col min="2840" max="2840" width="18.28515625" style="279" customWidth="1"/>
    <col min="2841" max="2841" width="21" style="279" customWidth="1"/>
    <col min="2842" max="2842" width="18.28515625" style="279" customWidth="1"/>
    <col min="2843" max="2843" width="16.42578125" style="279" customWidth="1"/>
    <col min="2844" max="2844" width="16.5703125" style="279" customWidth="1"/>
    <col min="2845" max="2845" width="18.5703125" style="279" customWidth="1"/>
    <col min="2846" max="2846" width="16.5703125" style="279" customWidth="1"/>
    <col min="2847" max="2847" width="22.42578125" style="279" customWidth="1"/>
    <col min="2848" max="2848" width="32" style="279" customWidth="1"/>
    <col min="2849" max="2849" width="14.7109375" style="279" customWidth="1"/>
    <col min="2850" max="2850" width="17.28515625" style="279" customWidth="1"/>
    <col min="2851" max="3073" width="7.85546875" style="279"/>
    <col min="3074" max="3076" width="0" style="279" hidden="1" customWidth="1"/>
    <col min="3077" max="3077" width="15" style="279" customWidth="1"/>
    <col min="3078" max="3078" width="21.85546875" style="279" customWidth="1"/>
    <col min="3079" max="3079" width="24.5703125" style="279" customWidth="1"/>
    <col min="3080" max="3080" width="43.42578125" style="279" customWidth="1"/>
    <col min="3081" max="3081" width="38.42578125" style="279" customWidth="1"/>
    <col min="3082" max="3082" width="43.7109375" style="279" customWidth="1"/>
    <col min="3083" max="3083" width="17.140625" style="279" customWidth="1"/>
    <col min="3084" max="3084" width="18.85546875" style="279" customWidth="1"/>
    <col min="3085" max="3085" width="13.42578125" style="279" customWidth="1"/>
    <col min="3086" max="3086" width="15.7109375" style="279" customWidth="1"/>
    <col min="3087" max="3087" width="15" style="279" customWidth="1"/>
    <col min="3088" max="3088" width="13.42578125" style="279" customWidth="1"/>
    <col min="3089" max="3089" width="15.42578125" style="279" customWidth="1"/>
    <col min="3090" max="3090" width="20.5703125" style="279" customWidth="1"/>
    <col min="3091" max="3091" width="14" style="279" customWidth="1"/>
    <col min="3092" max="3092" width="11.140625" style="279" customWidth="1"/>
    <col min="3093" max="3093" width="20.140625" style="279" customWidth="1"/>
    <col min="3094" max="3094" width="15.85546875" style="279" customWidth="1"/>
    <col min="3095" max="3095" width="15.7109375" style="279" customWidth="1"/>
    <col min="3096" max="3096" width="18.28515625" style="279" customWidth="1"/>
    <col min="3097" max="3097" width="21" style="279" customWidth="1"/>
    <col min="3098" max="3098" width="18.28515625" style="279" customWidth="1"/>
    <col min="3099" max="3099" width="16.42578125" style="279" customWidth="1"/>
    <col min="3100" max="3100" width="16.5703125" style="279" customWidth="1"/>
    <col min="3101" max="3101" width="18.5703125" style="279" customWidth="1"/>
    <col min="3102" max="3102" width="16.5703125" style="279" customWidth="1"/>
    <col min="3103" max="3103" width="22.42578125" style="279" customWidth="1"/>
    <col min="3104" max="3104" width="32" style="279" customWidth="1"/>
    <col min="3105" max="3105" width="14.7109375" style="279" customWidth="1"/>
    <col min="3106" max="3106" width="17.28515625" style="279" customWidth="1"/>
    <col min="3107" max="3329" width="7.85546875" style="279"/>
    <col min="3330" max="3332" width="0" style="279" hidden="1" customWidth="1"/>
    <col min="3333" max="3333" width="15" style="279" customWidth="1"/>
    <col min="3334" max="3334" width="21.85546875" style="279" customWidth="1"/>
    <col min="3335" max="3335" width="24.5703125" style="279" customWidth="1"/>
    <col min="3336" max="3336" width="43.42578125" style="279" customWidth="1"/>
    <col min="3337" max="3337" width="38.42578125" style="279" customWidth="1"/>
    <col min="3338" max="3338" width="43.7109375" style="279" customWidth="1"/>
    <col min="3339" max="3339" width="17.140625" style="279" customWidth="1"/>
    <col min="3340" max="3340" width="18.85546875" style="279" customWidth="1"/>
    <col min="3341" max="3341" width="13.42578125" style="279" customWidth="1"/>
    <col min="3342" max="3342" width="15.7109375" style="279" customWidth="1"/>
    <col min="3343" max="3343" width="15" style="279" customWidth="1"/>
    <col min="3344" max="3344" width="13.42578125" style="279" customWidth="1"/>
    <col min="3345" max="3345" width="15.42578125" style="279" customWidth="1"/>
    <col min="3346" max="3346" width="20.5703125" style="279" customWidth="1"/>
    <col min="3347" max="3347" width="14" style="279" customWidth="1"/>
    <col min="3348" max="3348" width="11.140625" style="279" customWidth="1"/>
    <col min="3349" max="3349" width="20.140625" style="279" customWidth="1"/>
    <col min="3350" max="3350" width="15.85546875" style="279" customWidth="1"/>
    <col min="3351" max="3351" width="15.7109375" style="279" customWidth="1"/>
    <col min="3352" max="3352" width="18.28515625" style="279" customWidth="1"/>
    <col min="3353" max="3353" width="21" style="279" customWidth="1"/>
    <col min="3354" max="3354" width="18.28515625" style="279" customWidth="1"/>
    <col min="3355" max="3355" width="16.42578125" style="279" customWidth="1"/>
    <col min="3356" max="3356" width="16.5703125" style="279" customWidth="1"/>
    <col min="3357" max="3357" width="18.5703125" style="279" customWidth="1"/>
    <col min="3358" max="3358" width="16.5703125" style="279" customWidth="1"/>
    <col min="3359" max="3359" width="22.42578125" style="279" customWidth="1"/>
    <col min="3360" max="3360" width="32" style="279" customWidth="1"/>
    <col min="3361" max="3361" width="14.7109375" style="279" customWidth="1"/>
    <col min="3362" max="3362" width="17.28515625" style="279" customWidth="1"/>
    <col min="3363" max="3585" width="7.85546875" style="279"/>
    <col min="3586" max="3588" width="0" style="279" hidden="1" customWidth="1"/>
    <col min="3589" max="3589" width="15" style="279" customWidth="1"/>
    <col min="3590" max="3590" width="21.85546875" style="279" customWidth="1"/>
    <col min="3591" max="3591" width="24.5703125" style="279" customWidth="1"/>
    <col min="3592" max="3592" width="43.42578125" style="279" customWidth="1"/>
    <col min="3593" max="3593" width="38.42578125" style="279" customWidth="1"/>
    <col min="3594" max="3594" width="43.7109375" style="279" customWidth="1"/>
    <col min="3595" max="3595" width="17.140625" style="279" customWidth="1"/>
    <col min="3596" max="3596" width="18.85546875" style="279" customWidth="1"/>
    <col min="3597" max="3597" width="13.42578125" style="279" customWidth="1"/>
    <col min="3598" max="3598" width="15.7109375" style="279" customWidth="1"/>
    <col min="3599" max="3599" width="15" style="279" customWidth="1"/>
    <col min="3600" max="3600" width="13.42578125" style="279" customWidth="1"/>
    <col min="3601" max="3601" width="15.42578125" style="279" customWidth="1"/>
    <col min="3602" max="3602" width="20.5703125" style="279" customWidth="1"/>
    <col min="3603" max="3603" width="14" style="279" customWidth="1"/>
    <col min="3604" max="3604" width="11.140625" style="279" customWidth="1"/>
    <col min="3605" max="3605" width="20.140625" style="279" customWidth="1"/>
    <col min="3606" max="3606" width="15.85546875" style="279" customWidth="1"/>
    <col min="3607" max="3607" width="15.7109375" style="279" customWidth="1"/>
    <col min="3608" max="3608" width="18.28515625" style="279" customWidth="1"/>
    <col min="3609" max="3609" width="21" style="279" customWidth="1"/>
    <col min="3610" max="3610" width="18.28515625" style="279" customWidth="1"/>
    <col min="3611" max="3611" width="16.42578125" style="279" customWidth="1"/>
    <col min="3612" max="3612" width="16.5703125" style="279" customWidth="1"/>
    <col min="3613" max="3613" width="18.5703125" style="279" customWidth="1"/>
    <col min="3614" max="3614" width="16.5703125" style="279" customWidth="1"/>
    <col min="3615" max="3615" width="22.42578125" style="279" customWidth="1"/>
    <col min="3616" max="3616" width="32" style="279" customWidth="1"/>
    <col min="3617" max="3617" width="14.7109375" style="279" customWidth="1"/>
    <col min="3618" max="3618" width="17.28515625" style="279" customWidth="1"/>
    <col min="3619" max="3841" width="7.85546875" style="279"/>
    <col min="3842" max="3844" width="0" style="279" hidden="1" customWidth="1"/>
    <col min="3845" max="3845" width="15" style="279" customWidth="1"/>
    <col min="3846" max="3846" width="21.85546875" style="279" customWidth="1"/>
    <col min="3847" max="3847" width="24.5703125" style="279" customWidth="1"/>
    <col min="3848" max="3848" width="43.42578125" style="279" customWidth="1"/>
    <col min="3849" max="3849" width="38.42578125" style="279" customWidth="1"/>
    <col min="3850" max="3850" width="43.7109375" style="279" customWidth="1"/>
    <col min="3851" max="3851" width="17.140625" style="279" customWidth="1"/>
    <col min="3852" max="3852" width="18.85546875" style="279" customWidth="1"/>
    <col min="3853" max="3853" width="13.42578125" style="279" customWidth="1"/>
    <col min="3854" max="3854" width="15.7109375" style="279" customWidth="1"/>
    <col min="3855" max="3855" width="15" style="279" customWidth="1"/>
    <col min="3856" max="3856" width="13.42578125" style="279" customWidth="1"/>
    <col min="3857" max="3857" width="15.42578125" style="279" customWidth="1"/>
    <col min="3858" max="3858" width="20.5703125" style="279" customWidth="1"/>
    <col min="3859" max="3859" width="14" style="279" customWidth="1"/>
    <col min="3860" max="3860" width="11.140625" style="279" customWidth="1"/>
    <col min="3861" max="3861" width="20.140625" style="279" customWidth="1"/>
    <col min="3862" max="3862" width="15.85546875" style="279" customWidth="1"/>
    <col min="3863" max="3863" width="15.7109375" style="279" customWidth="1"/>
    <col min="3864" max="3864" width="18.28515625" style="279" customWidth="1"/>
    <col min="3865" max="3865" width="21" style="279" customWidth="1"/>
    <col min="3866" max="3866" width="18.28515625" style="279" customWidth="1"/>
    <col min="3867" max="3867" width="16.42578125" style="279" customWidth="1"/>
    <col min="3868" max="3868" width="16.5703125" style="279" customWidth="1"/>
    <col min="3869" max="3869" width="18.5703125" style="279" customWidth="1"/>
    <col min="3870" max="3870" width="16.5703125" style="279" customWidth="1"/>
    <col min="3871" max="3871" width="22.42578125" style="279" customWidth="1"/>
    <col min="3872" max="3872" width="32" style="279" customWidth="1"/>
    <col min="3873" max="3873" width="14.7109375" style="279" customWidth="1"/>
    <col min="3874" max="3874" width="17.28515625" style="279" customWidth="1"/>
    <col min="3875" max="4097" width="7.85546875" style="279"/>
    <col min="4098" max="4100" width="0" style="279" hidden="1" customWidth="1"/>
    <col min="4101" max="4101" width="15" style="279" customWidth="1"/>
    <col min="4102" max="4102" width="21.85546875" style="279" customWidth="1"/>
    <col min="4103" max="4103" width="24.5703125" style="279" customWidth="1"/>
    <col min="4104" max="4104" width="43.42578125" style="279" customWidth="1"/>
    <col min="4105" max="4105" width="38.42578125" style="279" customWidth="1"/>
    <col min="4106" max="4106" width="43.7109375" style="279" customWidth="1"/>
    <col min="4107" max="4107" width="17.140625" style="279" customWidth="1"/>
    <col min="4108" max="4108" width="18.85546875" style="279" customWidth="1"/>
    <col min="4109" max="4109" width="13.42578125" style="279" customWidth="1"/>
    <col min="4110" max="4110" width="15.7109375" style="279" customWidth="1"/>
    <col min="4111" max="4111" width="15" style="279" customWidth="1"/>
    <col min="4112" max="4112" width="13.42578125" style="279" customWidth="1"/>
    <col min="4113" max="4113" width="15.42578125" style="279" customWidth="1"/>
    <col min="4114" max="4114" width="20.5703125" style="279" customWidth="1"/>
    <col min="4115" max="4115" width="14" style="279" customWidth="1"/>
    <col min="4116" max="4116" width="11.140625" style="279" customWidth="1"/>
    <col min="4117" max="4117" width="20.140625" style="279" customWidth="1"/>
    <col min="4118" max="4118" width="15.85546875" style="279" customWidth="1"/>
    <col min="4119" max="4119" width="15.7109375" style="279" customWidth="1"/>
    <col min="4120" max="4120" width="18.28515625" style="279" customWidth="1"/>
    <col min="4121" max="4121" width="21" style="279" customWidth="1"/>
    <col min="4122" max="4122" width="18.28515625" style="279" customWidth="1"/>
    <col min="4123" max="4123" width="16.42578125" style="279" customWidth="1"/>
    <col min="4124" max="4124" width="16.5703125" style="279" customWidth="1"/>
    <col min="4125" max="4125" width="18.5703125" style="279" customWidth="1"/>
    <col min="4126" max="4126" width="16.5703125" style="279" customWidth="1"/>
    <col min="4127" max="4127" width="22.42578125" style="279" customWidth="1"/>
    <col min="4128" max="4128" width="32" style="279" customWidth="1"/>
    <col min="4129" max="4129" width="14.7109375" style="279" customWidth="1"/>
    <col min="4130" max="4130" width="17.28515625" style="279" customWidth="1"/>
    <col min="4131" max="4353" width="7.85546875" style="279"/>
    <col min="4354" max="4356" width="0" style="279" hidden="1" customWidth="1"/>
    <col min="4357" max="4357" width="15" style="279" customWidth="1"/>
    <col min="4358" max="4358" width="21.85546875" style="279" customWidth="1"/>
    <col min="4359" max="4359" width="24.5703125" style="279" customWidth="1"/>
    <col min="4360" max="4360" width="43.42578125" style="279" customWidth="1"/>
    <col min="4361" max="4361" width="38.42578125" style="279" customWidth="1"/>
    <col min="4362" max="4362" width="43.7109375" style="279" customWidth="1"/>
    <col min="4363" max="4363" width="17.140625" style="279" customWidth="1"/>
    <col min="4364" max="4364" width="18.85546875" style="279" customWidth="1"/>
    <col min="4365" max="4365" width="13.42578125" style="279" customWidth="1"/>
    <col min="4366" max="4366" width="15.7109375" style="279" customWidth="1"/>
    <col min="4367" max="4367" width="15" style="279" customWidth="1"/>
    <col min="4368" max="4368" width="13.42578125" style="279" customWidth="1"/>
    <col min="4369" max="4369" width="15.42578125" style="279" customWidth="1"/>
    <col min="4370" max="4370" width="20.5703125" style="279" customWidth="1"/>
    <col min="4371" max="4371" width="14" style="279" customWidth="1"/>
    <col min="4372" max="4372" width="11.140625" style="279" customWidth="1"/>
    <col min="4373" max="4373" width="20.140625" style="279" customWidth="1"/>
    <col min="4374" max="4374" width="15.85546875" style="279" customWidth="1"/>
    <col min="4375" max="4375" width="15.7109375" style="279" customWidth="1"/>
    <col min="4376" max="4376" width="18.28515625" style="279" customWidth="1"/>
    <col min="4377" max="4377" width="21" style="279" customWidth="1"/>
    <col min="4378" max="4378" width="18.28515625" style="279" customWidth="1"/>
    <col min="4379" max="4379" width="16.42578125" style="279" customWidth="1"/>
    <col min="4380" max="4380" width="16.5703125" style="279" customWidth="1"/>
    <col min="4381" max="4381" width="18.5703125" style="279" customWidth="1"/>
    <col min="4382" max="4382" width="16.5703125" style="279" customWidth="1"/>
    <col min="4383" max="4383" width="22.42578125" style="279" customWidth="1"/>
    <col min="4384" max="4384" width="32" style="279" customWidth="1"/>
    <col min="4385" max="4385" width="14.7109375" style="279" customWidth="1"/>
    <col min="4386" max="4386" width="17.28515625" style="279" customWidth="1"/>
    <col min="4387" max="4609" width="7.85546875" style="279"/>
    <col min="4610" max="4612" width="0" style="279" hidden="1" customWidth="1"/>
    <col min="4613" max="4613" width="15" style="279" customWidth="1"/>
    <col min="4614" max="4614" width="21.85546875" style="279" customWidth="1"/>
    <col min="4615" max="4615" width="24.5703125" style="279" customWidth="1"/>
    <col min="4616" max="4616" width="43.42578125" style="279" customWidth="1"/>
    <col min="4617" max="4617" width="38.42578125" style="279" customWidth="1"/>
    <col min="4618" max="4618" width="43.7109375" style="279" customWidth="1"/>
    <col min="4619" max="4619" width="17.140625" style="279" customWidth="1"/>
    <col min="4620" max="4620" width="18.85546875" style="279" customWidth="1"/>
    <col min="4621" max="4621" width="13.42578125" style="279" customWidth="1"/>
    <col min="4622" max="4622" width="15.7109375" style="279" customWidth="1"/>
    <col min="4623" max="4623" width="15" style="279" customWidth="1"/>
    <col min="4624" max="4624" width="13.42578125" style="279" customWidth="1"/>
    <col min="4625" max="4625" width="15.42578125" style="279" customWidth="1"/>
    <col min="4626" max="4626" width="20.5703125" style="279" customWidth="1"/>
    <col min="4627" max="4627" width="14" style="279" customWidth="1"/>
    <col min="4628" max="4628" width="11.140625" style="279" customWidth="1"/>
    <col min="4629" max="4629" width="20.140625" style="279" customWidth="1"/>
    <col min="4630" max="4630" width="15.85546875" style="279" customWidth="1"/>
    <col min="4631" max="4631" width="15.7109375" style="279" customWidth="1"/>
    <col min="4632" max="4632" width="18.28515625" style="279" customWidth="1"/>
    <col min="4633" max="4633" width="21" style="279" customWidth="1"/>
    <col min="4634" max="4634" width="18.28515625" style="279" customWidth="1"/>
    <col min="4635" max="4635" width="16.42578125" style="279" customWidth="1"/>
    <col min="4636" max="4636" width="16.5703125" style="279" customWidth="1"/>
    <col min="4637" max="4637" width="18.5703125" style="279" customWidth="1"/>
    <col min="4638" max="4638" width="16.5703125" style="279" customWidth="1"/>
    <col min="4639" max="4639" width="22.42578125" style="279" customWidth="1"/>
    <col min="4640" max="4640" width="32" style="279" customWidth="1"/>
    <col min="4641" max="4641" width="14.7109375" style="279" customWidth="1"/>
    <col min="4642" max="4642" width="17.28515625" style="279" customWidth="1"/>
    <col min="4643" max="4865" width="7.85546875" style="279"/>
    <col min="4866" max="4868" width="0" style="279" hidden="1" customWidth="1"/>
    <col min="4869" max="4869" width="15" style="279" customWidth="1"/>
    <col min="4870" max="4870" width="21.85546875" style="279" customWidth="1"/>
    <col min="4871" max="4871" width="24.5703125" style="279" customWidth="1"/>
    <col min="4872" max="4872" width="43.42578125" style="279" customWidth="1"/>
    <col min="4873" max="4873" width="38.42578125" style="279" customWidth="1"/>
    <col min="4874" max="4874" width="43.7109375" style="279" customWidth="1"/>
    <col min="4875" max="4875" width="17.140625" style="279" customWidth="1"/>
    <col min="4876" max="4876" width="18.85546875" style="279" customWidth="1"/>
    <col min="4877" max="4877" width="13.42578125" style="279" customWidth="1"/>
    <col min="4878" max="4878" width="15.7109375" style="279" customWidth="1"/>
    <col min="4879" max="4879" width="15" style="279" customWidth="1"/>
    <col min="4880" max="4880" width="13.42578125" style="279" customWidth="1"/>
    <col min="4881" max="4881" width="15.42578125" style="279" customWidth="1"/>
    <col min="4882" max="4882" width="20.5703125" style="279" customWidth="1"/>
    <col min="4883" max="4883" width="14" style="279" customWidth="1"/>
    <col min="4884" max="4884" width="11.140625" style="279" customWidth="1"/>
    <col min="4885" max="4885" width="20.140625" style="279" customWidth="1"/>
    <col min="4886" max="4886" width="15.85546875" style="279" customWidth="1"/>
    <col min="4887" max="4887" width="15.7109375" style="279" customWidth="1"/>
    <col min="4888" max="4888" width="18.28515625" style="279" customWidth="1"/>
    <col min="4889" max="4889" width="21" style="279" customWidth="1"/>
    <col min="4890" max="4890" width="18.28515625" style="279" customWidth="1"/>
    <col min="4891" max="4891" width="16.42578125" style="279" customWidth="1"/>
    <col min="4892" max="4892" width="16.5703125" style="279" customWidth="1"/>
    <col min="4893" max="4893" width="18.5703125" style="279" customWidth="1"/>
    <col min="4894" max="4894" width="16.5703125" style="279" customWidth="1"/>
    <col min="4895" max="4895" width="22.42578125" style="279" customWidth="1"/>
    <col min="4896" max="4896" width="32" style="279" customWidth="1"/>
    <col min="4897" max="4897" width="14.7109375" style="279" customWidth="1"/>
    <col min="4898" max="4898" width="17.28515625" style="279" customWidth="1"/>
    <col min="4899" max="5121" width="7.85546875" style="279"/>
    <col min="5122" max="5124" width="0" style="279" hidden="1" customWidth="1"/>
    <col min="5125" max="5125" width="15" style="279" customWidth="1"/>
    <col min="5126" max="5126" width="21.85546875" style="279" customWidth="1"/>
    <col min="5127" max="5127" width="24.5703125" style="279" customWidth="1"/>
    <col min="5128" max="5128" width="43.42578125" style="279" customWidth="1"/>
    <col min="5129" max="5129" width="38.42578125" style="279" customWidth="1"/>
    <col min="5130" max="5130" width="43.7109375" style="279" customWidth="1"/>
    <col min="5131" max="5131" width="17.140625" style="279" customWidth="1"/>
    <col min="5132" max="5132" width="18.85546875" style="279" customWidth="1"/>
    <col min="5133" max="5133" width="13.42578125" style="279" customWidth="1"/>
    <col min="5134" max="5134" width="15.7109375" style="279" customWidth="1"/>
    <col min="5135" max="5135" width="15" style="279" customWidth="1"/>
    <col min="5136" max="5136" width="13.42578125" style="279" customWidth="1"/>
    <col min="5137" max="5137" width="15.42578125" style="279" customWidth="1"/>
    <col min="5138" max="5138" width="20.5703125" style="279" customWidth="1"/>
    <col min="5139" max="5139" width="14" style="279" customWidth="1"/>
    <col min="5140" max="5140" width="11.140625" style="279" customWidth="1"/>
    <col min="5141" max="5141" width="20.140625" style="279" customWidth="1"/>
    <col min="5142" max="5142" width="15.85546875" style="279" customWidth="1"/>
    <col min="5143" max="5143" width="15.7109375" style="279" customWidth="1"/>
    <col min="5144" max="5144" width="18.28515625" style="279" customWidth="1"/>
    <col min="5145" max="5145" width="21" style="279" customWidth="1"/>
    <col min="5146" max="5146" width="18.28515625" style="279" customWidth="1"/>
    <col min="5147" max="5147" width="16.42578125" style="279" customWidth="1"/>
    <col min="5148" max="5148" width="16.5703125" style="279" customWidth="1"/>
    <col min="5149" max="5149" width="18.5703125" style="279" customWidth="1"/>
    <col min="5150" max="5150" width="16.5703125" style="279" customWidth="1"/>
    <col min="5151" max="5151" width="22.42578125" style="279" customWidth="1"/>
    <col min="5152" max="5152" width="32" style="279" customWidth="1"/>
    <col min="5153" max="5153" width="14.7109375" style="279" customWidth="1"/>
    <col min="5154" max="5154" width="17.28515625" style="279" customWidth="1"/>
    <col min="5155" max="5377" width="7.85546875" style="279"/>
    <col min="5378" max="5380" width="0" style="279" hidden="1" customWidth="1"/>
    <col min="5381" max="5381" width="15" style="279" customWidth="1"/>
    <col min="5382" max="5382" width="21.85546875" style="279" customWidth="1"/>
    <col min="5383" max="5383" width="24.5703125" style="279" customWidth="1"/>
    <col min="5384" max="5384" width="43.42578125" style="279" customWidth="1"/>
    <col min="5385" max="5385" width="38.42578125" style="279" customWidth="1"/>
    <col min="5386" max="5386" width="43.7109375" style="279" customWidth="1"/>
    <col min="5387" max="5387" width="17.140625" style="279" customWidth="1"/>
    <col min="5388" max="5388" width="18.85546875" style="279" customWidth="1"/>
    <col min="5389" max="5389" width="13.42578125" style="279" customWidth="1"/>
    <col min="5390" max="5390" width="15.7109375" style="279" customWidth="1"/>
    <col min="5391" max="5391" width="15" style="279" customWidth="1"/>
    <col min="5392" max="5392" width="13.42578125" style="279" customWidth="1"/>
    <col min="5393" max="5393" width="15.42578125" style="279" customWidth="1"/>
    <col min="5394" max="5394" width="20.5703125" style="279" customWidth="1"/>
    <col min="5395" max="5395" width="14" style="279" customWidth="1"/>
    <col min="5396" max="5396" width="11.140625" style="279" customWidth="1"/>
    <col min="5397" max="5397" width="20.140625" style="279" customWidth="1"/>
    <col min="5398" max="5398" width="15.85546875" style="279" customWidth="1"/>
    <col min="5399" max="5399" width="15.7109375" style="279" customWidth="1"/>
    <col min="5400" max="5400" width="18.28515625" style="279" customWidth="1"/>
    <col min="5401" max="5401" width="21" style="279" customWidth="1"/>
    <col min="5402" max="5402" width="18.28515625" style="279" customWidth="1"/>
    <col min="5403" max="5403" width="16.42578125" style="279" customWidth="1"/>
    <col min="5404" max="5404" width="16.5703125" style="279" customWidth="1"/>
    <col min="5405" max="5405" width="18.5703125" style="279" customWidth="1"/>
    <col min="5406" max="5406" width="16.5703125" style="279" customWidth="1"/>
    <col min="5407" max="5407" width="22.42578125" style="279" customWidth="1"/>
    <col min="5408" max="5408" width="32" style="279" customWidth="1"/>
    <col min="5409" max="5409" width="14.7109375" style="279" customWidth="1"/>
    <col min="5410" max="5410" width="17.28515625" style="279" customWidth="1"/>
    <col min="5411" max="5633" width="7.85546875" style="279"/>
    <col min="5634" max="5636" width="0" style="279" hidden="1" customWidth="1"/>
    <col min="5637" max="5637" width="15" style="279" customWidth="1"/>
    <col min="5638" max="5638" width="21.85546875" style="279" customWidth="1"/>
    <col min="5639" max="5639" width="24.5703125" style="279" customWidth="1"/>
    <col min="5640" max="5640" width="43.42578125" style="279" customWidth="1"/>
    <col min="5641" max="5641" width="38.42578125" style="279" customWidth="1"/>
    <col min="5642" max="5642" width="43.7109375" style="279" customWidth="1"/>
    <col min="5643" max="5643" width="17.140625" style="279" customWidth="1"/>
    <col min="5644" max="5644" width="18.85546875" style="279" customWidth="1"/>
    <col min="5645" max="5645" width="13.42578125" style="279" customWidth="1"/>
    <col min="5646" max="5646" width="15.7109375" style="279" customWidth="1"/>
    <col min="5647" max="5647" width="15" style="279" customWidth="1"/>
    <col min="5648" max="5648" width="13.42578125" style="279" customWidth="1"/>
    <col min="5649" max="5649" width="15.42578125" style="279" customWidth="1"/>
    <col min="5650" max="5650" width="20.5703125" style="279" customWidth="1"/>
    <col min="5651" max="5651" width="14" style="279" customWidth="1"/>
    <col min="5652" max="5652" width="11.140625" style="279" customWidth="1"/>
    <col min="5653" max="5653" width="20.140625" style="279" customWidth="1"/>
    <col min="5654" max="5654" width="15.85546875" style="279" customWidth="1"/>
    <col min="5655" max="5655" width="15.7109375" style="279" customWidth="1"/>
    <col min="5656" max="5656" width="18.28515625" style="279" customWidth="1"/>
    <col min="5657" max="5657" width="21" style="279" customWidth="1"/>
    <col min="5658" max="5658" width="18.28515625" style="279" customWidth="1"/>
    <col min="5659" max="5659" width="16.42578125" style="279" customWidth="1"/>
    <col min="5660" max="5660" width="16.5703125" style="279" customWidth="1"/>
    <col min="5661" max="5661" width="18.5703125" style="279" customWidth="1"/>
    <col min="5662" max="5662" width="16.5703125" style="279" customWidth="1"/>
    <col min="5663" max="5663" width="22.42578125" style="279" customWidth="1"/>
    <col min="5664" max="5664" width="32" style="279" customWidth="1"/>
    <col min="5665" max="5665" width="14.7109375" style="279" customWidth="1"/>
    <col min="5666" max="5666" width="17.28515625" style="279" customWidth="1"/>
    <col min="5667" max="5889" width="7.85546875" style="279"/>
    <col min="5890" max="5892" width="0" style="279" hidden="1" customWidth="1"/>
    <col min="5893" max="5893" width="15" style="279" customWidth="1"/>
    <col min="5894" max="5894" width="21.85546875" style="279" customWidth="1"/>
    <col min="5895" max="5895" width="24.5703125" style="279" customWidth="1"/>
    <col min="5896" max="5896" width="43.42578125" style="279" customWidth="1"/>
    <col min="5897" max="5897" width="38.42578125" style="279" customWidth="1"/>
    <col min="5898" max="5898" width="43.7109375" style="279" customWidth="1"/>
    <col min="5899" max="5899" width="17.140625" style="279" customWidth="1"/>
    <col min="5900" max="5900" width="18.85546875" style="279" customWidth="1"/>
    <col min="5901" max="5901" width="13.42578125" style="279" customWidth="1"/>
    <col min="5902" max="5902" width="15.7109375" style="279" customWidth="1"/>
    <col min="5903" max="5903" width="15" style="279" customWidth="1"/>
    <col min="5904" max="5904" width="13.42578125" style="279" customWidth="1"/>
    <col min="5905" max="5905" width="15.42578125" style="279" customWidth="1"/>
    <col min="5906" max="5906" width="20.5703125" style="279" customWidth="1"/>
    <col min="5907" max="5907" width="14" style="279" customWidth="1"/>
    <col min="5908" max="5908" width="11.140625" style="279" customWidth="1"/>
    <col min="5909" max="5909" width="20.140625" style="279" customWidth="1"/>
    <col min="5910" max="5910" width="15.85546875" style="279" customWidth="1"/>
    <col min="5911" max="5911" width="15.7109375" style="279" customWidth="1"/>
    <col min="5912" max="5912" width="18.28515625" style="279" customWidth="1"/>
    <col min="5913" max="5913" width="21" style="279" customWidth="1"/>
    <col min="5914" max="5914" width="18.28515625" style="279" customWidth="1"/>
    <col min="5915" max="5915" width="16.42578125" style="279" customWidth="1"/>
    <col min="5916" max="5916" width="16.5703125" style="279" customWidth="1"/>
    <col min="5917" max="5917" width="18.5703125" style="279" customWidth="1"/>
    <col min="5918" max="5918" width="16.5703125" style="279" customWidth="1"/>
    <col min="5919" max="5919" width="22.42578125" style="279" customWidth="1"/>
    <col min="5920" max="5920" width="32" style="279" customWidth="1"/>
    <col min="5921" max="5921" width="14.7109375" style="279" customWidth="1"/>
    <col min="5922" max="5922" width="17.28515625" style="279" customWidth="1"/>
    <col min="5923" max="6145" width="7.85546875" style="279"/>
    <col min="6146" max="6148" width="0" style="279" hidden="1" customWidth="1"/>
    <col min="6149" max="6149" width="15" style="279" customWidth="1"/>
    <col min="6150" max="6150" width="21.85546875" style="279" customWidth="1"/>
    <col min="6151" max="6151" width="24.5703125" style="279" customWidth="1"/>
    <col min="6152" max="6152" width="43.42578125" style="279" customWidth="1"/>
    <col min="6153" max="6153" width="38.42578125" style="279" customWidth="1"/>
    <col min="6154" max="6154" width="43.7109375" style="279" customWidth="1"/>
    <col min="6155" max="6155" width="17.140625" style="279" customWidth="1"/>
    <col min="6156" max="6156" width="18.85546875" style="279" customWidth="1"/>
    <col min="6157" max="6157" width="13.42578125" style="279" customWidth="1"/>
    <col min="6158" max="6158" width="15.7109375" style="279" customWidth="1"/>
    <col min="6159" max="6159" width="15" style="279" customWidth="1"/>
    <col min="6160" max="6160" width="13.42578125" style="279" customWidth="1"/>
    <col min="6161" max="6161" width="15.42578125" style="279" customWidth="1"/>
    <col min="6162" max="6162" width="20.5703125" style="279" customWidth="1"/>
    <col min="6163" max="6163" width="14" style="279" customWidth="1"/>
    <col min="6164" max="6164" width="11.140625" style="279" customWidth="1"/>
    <col min="6165" max="6165" width="20.140625" style="279" customWidth="1"/>
    <col min="6166" max="6166" width="15.85546875" style="279" customWidth="1"/>
    <col min="6167" max="6167" width="15.7109375" style="279" customWidth="1"/>
    <col min="6168" max="6168" width="18.28515625" style="279" customWidth="1"/>
    <col min="6169" max="6169" width="21" style="279" customWidth="1"/>
    <col min="6170" max="6170" width="18.28515625" style="279" customWidth="1"/>
    <col min="6171" max="6171" width="16.42578125" style="279" customWidth="1"/>
    <col min="6172" max="6172" width="16.5703125" style="279" customWidth="1"/>
    <col min="6173" max="6173" width="18.5703125" style="279" customWidth="1"/>
    <col min="6174" max="6174" width="16.5703125" style="279" customWidth="1"/>
    <col min="6175" max="6175" width="22.42578125" style="279" customWidth="1"/>
    <col min="6176" max="6176" width="32" style="279" customWidth="1"/>
    <col min="6177" max="6177" width="14.7109375" style="279" customWidth="1"/>
    <col min="6178" max="6178" width="17.28515625" style="279" customWidth="1"/>
    <col min="6179" max="6401" width="7.85546875" style="279"/>
    <col min="6402" max="6404" width="0" style="279" hidden="1" customWidth="1"/>
    <col min="6405" max="6405" width="15" style="279" customWidth="1"/>
    <col min="6406" max="6406" width="21.85546875" style="279" customWidth="1"/>
    <col min="6407" max="6407" width="24.5703125" style="279" customWidth="1"/>
    <col min="6408" max="6408" width="43.42578125" style="279" customWidth="1"/>
    <col min="6409" max="6409" width="38.42578125" style="279" customWidth="1"/>
    <col min="6410" max="6410" width="43.7109375" style="279" customWidth="1"/>
    <col min="6411" max="6411" width="17.140625" style="279" customWidth="1"/>
    <col min="6412" max="6412" width="18.85546875" style="279" customWidth="1"/>
    <col min="6413" max="6413" width="13.42578125" style="279" customWidth="1"/>
    <col min="6414" max="6414" width="15.7109375" style="279" customWidth="1"/>
    <col min="6415" max="6415" width="15" style="279" customWidth="1"/>
    <col min="6416" max="6416" width="13.42578125" style="279" customWidth="1"/>
    <col min="6417" max="6417" width="15.42578125" style="279" customWidth="1"/>
    <col min="6418" max="6418" width="20.5703125" style="279" customWidth="1"/>
    <col min="6419" max="6419" width="14" style="279" customWidth="1"/>
    <col min="6420" max="6420" width="11.140625" style="279" customWidth="1"/>
    <col min="6421" max="6421" width="20.140625" style="279" customWidth="1"/>
    <col min="6422" max="6422" width="15.85546875" style="279" customWidth="1"/>
    <col min="6423" max="6423" width="15.7109375" style="279" customWidth="1"/>
    <col min="6424" max="6424" width="18.28515625" style="279" customWidth="1"/>
    <col min="6425" max="6425" width="21" style="279" customWidth="1"/>
    <col min="6426" max="6426" width="18.28515625" style="279" customWidth="1"/>
    <col min="6427" max="6427" width="16.42578125" style="279" customWidth="1"/>
    <col min="6428" max="6428" width="16.5703125" style="279" customWidth="1"/>
    <col min="6429" max="6429" width="18.5703125" style="279" customWidth="1"/>
    <col min="6430" max="6430" width="16.5703125" style="279" customWidth="1"/>
    <col min="6431" max="6431" width="22.42578125" style="279" customWidth="1"/>
    <col min="6432" max="6432" width="32" style="279" customWidth="1"/>
    <col min="6433" max="6433" width="14.7109375" style="279" customWidth="1"/>
    <col min="6434" max="6434" width="17.28515625" style="279" customWidth="1"/>
    <col min="6435" max="6657" width="7.85546875" style="279"/>
    <col min="6658" max="6660" width="0" style="279" hidden="1" customWidth="1"/>
    <col min="6661" max="6661" width="15" style="279" customWidth="1"/>
    <col min="6662" max="6662" width="21.85546875" style="279" customWidth="1"/>
    <col min="6663" max="6663" width="24.5703125" style="279" customWidth="1"/>
    <col min="6664" max="6664" width="43.42578125" style="279" customWidth="1"/>
    <col min="6665" max="6665" width="38.42578125" style="279" customWidth="1"/>
    <col min="6666" max="6666" width="43.7109375" style="279" customWidth="1"/>
    <col min="6667" max="6667" width="17.140625" style="279" customWidth="1"/>
    <col min="6668" max="6668" width="18.85546875" style="279" customWidth="1"/>
    <col min="6669" max="6669" width="13.42578125" style="279" customWidth="1"/>
    <col min="6670" max="6670" width="15.7109375" style="279" customWidth="1"/>
    <col min="6671" max="6671" width="15" style="279" customWidth="1"/>
    <col min="6672" max="6672" width="13.42578125" style="279" customWidth="1"/>
    <col min="6673" max="6673" width="15.42578125" style="279" customWidth="1"/>
    <col min="6674" max="6674" width="20.5703125" style="279" customWidth="1"/>
    <col min="6675" max="6675" width="14" style="279" customWidth="1"/>
    <col min="6676" max="6676" width="11.140625" style="279" customWidth="1"/>
    <col min="6677" max="6677" width="20.140625" style="279" customWidth="1"/>
    <col min="6678" max="6678" width="15.85546875" style="279" customWidth="1"/>
    <col min="6679" max="6679" width="15.7109375" style="279" customWidth="1"/>
    <col min="6680" max="6680" width="18.28515625" style="279" customWidth="1"/>
    <col min="6681" max="6681" width="21" style="279" customWidth="1"/>
    <col min="6682" max="6682" width="18.28515625" style="279" customWidth="1"/>
    <col min="6683" max="6683" width="16.42578125" style="279" customWidth="1"/>
    <col min="6684" max="6684" width="16.5703125" style="279" customWidth="1"/>
    <col min="6685" max="6685" width="18.5703125" style="279" customWidth="1"/>
    <col min="6686" max="6686" width="16.5703125" style="279" customWidth="1"/>
    <col min="6687" max="6687" width="22.42578125" style="279" customWidth="1"/>
    <col min="6688" max="6688" width="32" style="279" customWidth="1"/>
    <col min="6689" max="6689" width="14.7109375" style="279" customWidth="1"/>
    <col min="6690" max="6690" width="17.28515625" style="279" customWidth="1"/>
    <col min="6691" max="6913" width="7.85546875" style="279"/>
    <col min="6914" max="6916" width="0" style="279" hidden="1" customWidth="1"/>
    <col min="6917" max="6917" width="15" style="279" customWidth="1"/>
    <col min="6918" max="6918" width="21.85546875" style="279" customWidth="1"/>
    <col min="6919" max="6919" width="24.5703125" style="279" customWidth="1"/>
    <col min="6920" max="6920" width="43.42578125" style="279" customWidth="1"/>
    <col min="6921" max="6921" width="38.42578125" style="279" customWidth="1"/>
    <col min="6922" max="6922" width="43.7109375" style="279" customWidth="1"/>
    <col min="6923" max="6923" width="17.140625" style="279" customWidth="1"/>
    <col min="6924" max="6924" width="18.85546875" style="279" customWidth="1"/>
    <col min="6925" max="6925" width="13.42578125" style="279" customWidth="1"/>
    <col min="6926" max="6926" width="15.7109375" style="279" customWidth="1"/>
    <col min="6927" max="6927" width="15" style="279" customWidth="1"/>
    <col min="6928" max="6928" width="13.42578125" style="279" customWidth="1"/>
    <col min="6929" max="6929" width="15.42578125" style="279" customWidth="1"/>
    <col min="6930" max="6930" width="20.5703125" style="279" customWidth="1"/>
    <col min="6931" max="6931" width="14" style="279" customWidth="1"/>
    <col min="6932" max="6932" width="11.140625" style="279" customWidth="1"/>
    <col min="6933" max="6933" width="20.140625" style="279" customWidth="1"/>
    <col min="6934" max="6934" width="15.85546875" style="279" customWidth="1"/>
    <col min="6935" max="6935" width="15.7109375" style="279" customWidth="1"/>
    <col min="6936" max="6936" width="18.28515625" style="279" customWidth="1"/>
    <col min="6937" max="6937" width="21" style="279" customWidth="1"/>
    <col min="6938" max="6938" width="18.28515625" style="279" customWidth="1"/>
    <col min="6939" max="6939" width="16.42578125" style="279" customWidth="1"/>
    <col min="6940" max="6940" width="16.5703125" style="279" customWidth="1"/>
    <col min="6941" max="6941" width="18.5703125" style="279" customWidth="1"/>
    <col min="6942" max="6942" width="16.5703125" style="279" customWidth="1"/>
    <col min="6943" max="6943" width="22.42578125" style="279" customWidth="1"/>
    <col min="6944" max="6944" width="32" style="279" customWidth="1"/>
    <col min="6945" max="6945" width="14.7109375" style="279" customWidth="1"/>
    <col min="6946" max="6946" width="17.28515625" style="279" customWidth="1"/>
    <col min="6947" max="7169" width="7.85546875" style="279"/>
    <col min="7170" max="7172" width="0" style="279" hidden="1" customWidth="1"/>
    <col min="7173" max="7173" width="15" style="279" customWidth="1"/>
    <col min="7174" max="7174" width="21.85546875" style="279" customWidth="1"/>
    <col min="7175" max="7175" width="24.5703125" style="279" customWidth="1"/>
    <col min="7176" max="7176" width="43.42578125" style="279" customWidth="1"/>
    <col min="7177" max="7177" width="38.42578125" style="279" customWidth="1"/>
    <col min="7178" max="7178" width="43.7109375" style="279" customWidth="1"/>
    <col min="7179" max="7179" width="17.140625" style="279" customWidth="1"/>
    <col min="7180" max="7180" width="18.85546875" style="279" customWidth="1"/>
    <col min="7181" max="7181" width="13.42578125" style="279" customWidth="1"/>
    <col min="7182" max="7182" width="15.7109375" style="279" customWidth="1"/>
    <col min="7183" max="7183" width="15" style="279" customWidth="1"/>
    <col min="7184" max="7184" width="13.42578125" style="279" customWidth="1"/>
    <col min="7185" max="7185" width="15.42578125" style="279" customWidth="1"/>
    <col min="7186" max="7186" width="20.5703125" style="279" customWidth="1"/>
    <col min="7187" max="7187" width="14" style="279" customWidth="1"/>
    <col min="7188" max="7188" width="11.140625" style="279" customWidth="1"/>
    <col min="7189" max="7189" width="20.140625" style="279" customWidth="1"/>
    <col min="7190" max="7190" width="15.85546875" style="279" customWidth="1"/>
    <col min="7191" max="7191" width="15.7109375" style="279" customWidth="1"/>
    <col min="7192" max="7192" width="18.28515625" style="279" customWidth="1"/>
    <col min="7193" max="7193" width="21" style="279" customWidth="1"/>
    <col min="7194" max="7194" width="18.28515625" style="279" customWidth="1"/>
    <col min="7195" max="7195" width="16.42578125" style="279" customWidth="1"/>
    <col min="7196" max="7196" width="16.5703125" style="279" customWidth="1"/>
    <col min="7197" max="7197" width="18.5703125" style="279" customWidth="1"/>
    <col min="7198" max="7198" width="16.5703125" style="279" customWidth="1"/>
    <col min="7199" max="7199" width="22.42578125" style="279" customWidth="1"/>
    <col min="7200" max="7200" width="32" style="279" customWidth="1"/>
    <col min="7201" max="7201" width="14.7109375" style="279" customWidth="1"/>
    <col min="7202" max="7202" width="17.28515625" style="279" customWidth="1"/>
    <col min="7203" max="7425" width="7.85546875" style="279"/>
    <col min="7426" max="7428" width="0" style="279" hidden="1" customWidth="1"/>
    <col min="7429" max="7429" width="15" style="279" customWidth="1"/>
    <col min="7430" max="7430" width="21.85546875" style="279" customWidth="1"/>
    <col min="7431" max="7431" width="24.5703125" style="279" customWidth="1"/>
    <col min="7432" max="7432" width="43.42578125" style="279" customWidth="1"/>
    <col min="7433" max="7433" width="38.42578125" style="279" customWidth="1"/>
    <col min="7434" max="7434" width="43.7109375" style="279" customWidth="1"/>
    <col min="7435" max="7435" width="17.140625" style="279" customWidth="1"/>
    <col min="7436" max="7436" width="18.85546875" style="279" customWidth="1"/>
    <col min="7437" max="7437" width="13.42578125" style="279" customWidth="1"/>
    <col min="7438" max="7438" width="15.7109375" style="279" customWidth="1"/>
    <col min="7439" max="7439" width="15" style="279" customWidth="1"/>
    <col min="7440" max="7440" width="13.42578125" style="279" customWidth="1"/>
    <col min="7441" max="7441" width="15.42578125" style="279" customWidth="1"/>
    <col min="7442" max="7442" width="20.5703125" style="279" customWidth="1"/>
    <col min="7443" max="7443" width="14" style="279" customWidth="1"/>
    <col min="7444" max="7444" width="11.140625" style="279" customWidth="1"/>
    <col min="7445" max="7445" width="20.140625" style="279" customWidth="1"/>
    <col min="7446" max="7446" width="15.85546875" style="279" customWidth="1"/>
    <col min="7447" max="7447" width="15.7109375" style="279" customWidth="1"/>
    <col min="7448" max="7448" width="18.28515625" style="279" customWidth="1"/>
    <col min="7449" max="7449" width="21" style="279" customWidth="1"/>
    <col min="7450" max="7450" width="18.28515625" style="279" customWidth="1"/>
    <col min="7451" max="7451" width="16.42578125" style="279" customWidth="1"/>
    <col min="7452" max="7452" width="16.5703125" style="279" customWidth="1"/>
    <col min="7453" max="7453" width="18.5703125" style="279" customWidth="1"/>
    <col min="7454" max="7454" width="16.5703125" style="279" customWidth="1"/>
    <col min="7455" max="7455" width="22.42578125" style="279" customWidth="1"/>
    <col min="7456" max="7456" width="32" style="279" customWidth="1"/>
    <col min="7457" max="7457" width="14.7109375" style="279" customWidth="1"/>
    <col min="7458" max="7458" width="17.28515625" style="279" customWidth="1"/>
    <col min="7459" max="7681" width="7.85546875" style="279"/>
    <col min="7682" max="7684" width="0" style="279" hidden="1" customWidth="1"/>
    <col min="7685" max="7685" width="15" style="279" customWidth="1"/>
    <col min="7686" max="7686" width="21.85546875" style="279" customWidth="1"/>
    <col min="7687" max="7687" width="24.5703125" style="279" customWidth="1"/>
    <col min="7688" max="7688" width="43.42578125" style="279" customWidth="1"/>
    <col min="7689" max="7689" width="38.42578125" style="279" customWidth="1"/>
    <col min="7690" max="7690" width="43.7109375" style="279" customWidth="1"/>
    <col min="7691" max="7691" width="17.140625" style="279" customWidth="1"/>
    <col min="7692" max="7692" width="18.85546875" style="279" customWidth="1"/>
    <col min="7693" max="7693" width="13.42578125" style="279" customWidth="1"/>
    <col min="7694" max="7694" width="15.7109375" style="279" customWidth="1"/>
    <col min="7695" max="7695" width="15" style="279" customWidth="1"/>
    <col min="7696" max="7696" width="13.42578125" style="279" customWidth="1"/>
    <col min="7697" max="7697" width="15.42578125" style="279" customWidth="1"/>
    <col min="7698" max="7698" width="20.5703125" style="279" customWidth="1"/>
    <col min="7699" max="7699" width="14" style="279" customWidth="1"/>
    <col min="7700" max="7700" width="11.140625" style="279" customWidth="1"/>
    <col min="7701" max="7701" width="20.140625" style="279" customWidth="1"/>
    <col min="7702" max="7702" width="15.85546875" style="279" customWidth="1"/>
    <col min="7703" max="7703" width="15.7109375" style="279" customWidth="1"/>
    <col min="7704" max="7704" width="18.28515625" style="279" customWidth="1"/>
    <col min="7705" max="7705" width="21" style="279" customWidth="1"/>
    <col min="7706" max="7706" width="18.28515625" style="279" customWidth="1"/>
    <col min="7707" max="7707" width="16.42578125" style="279" customWidth="1"/>
    <col min="7708" max="7708" width="16.5703125" style="279" customWidth="1"/>
    <col min="7709" max="7709" width="18.5703125" style="279" customWidth="1"/>
    <col min="7710" max="7710" width="16.5703125" style="279" customWidth="1"/>
    <col min="7711" max="7711" width="22.42578125" style="279" customWidth="1"/>
    <col min="7712" max="7712" width="32" style="279" customWidth="1"/>
    <col min="7713" max="7713" width="14.7109375" style="279" customWidth="1"/>
    <col min="7714" max="7714" width="17.28515625" style="279" customWidth="1"/>
    <col min="7715" max="7937" width="7.85546875" style="279"/>
    <col min="7938" max="7940" width="0" style="279" hidden="1" customWidth="1"/>
    <col min="7941" max="7941" width="15" style="279" customWidth="1"/>
    <col min="7942" max="7942" width="21.85546875" style="279" customWidth="1"/>
    <col min="7943" max="7943" width="24.5703125" style="279" customWidth="1"/>
    <col min="7944" max="7944" width="43.42578125" style="279" customWidth="1"/>
    <col min="7945" max="7945" width="38.42578125" style="279" customWidth="1"/>
    <col min="7946" max="7946" width="43.7109375" style="279" customWidth="1"/>
    <col min="7947" max="7947" width="17.140625" style="279" customWidth="1"/>
    <col min="7948" max="7948" width="18.85546875" style="279" customWidth="1"/>
    <col min="7949" max="7949" width="13.42578125" style="279" customWidth="1"/>
    <col min="7950" max="7950" width="15.7109375" style="279" customWidth="1"/>
    <col min="7951" max="7951" width="15" style="279" customWidth="1"/>
    <col min="7952" max="7952" width="13.42578125" style="279" customWidth="1"/>
    <col min="7953" max="7953" width="15.42578125" style="279" customWidth="1"/>
    <col min="7954" max="7954" width="20.5703125" style="279" customWidth="1"/>
    <col min="7955" max="7955" width="14" style="279" customWidth="1"/>
    <col min="7956" max="7956" width="11.140625" style="279" customWidth="1"/>
    <col min="7957" max="7957" width="20.140625" style="279" customWidth="1"/>
    <col min="7958" max="7958" width="15.85546875" style="279" customWidth="1"/>
    <col min="7959" max="7959" width="15.7109375" style="279" customWidth="1"/>
    <col min="7960" max="7960" width="18.28515625" style="279" customWidth="1"/>
    <col min="7961" max="7961" width="21" style="279" customWidth="1"/>
    <col min="7962" max="7962" width="18.28515625" style="279" customWidth="1"/>
    <col min="7963" max="7963" width="16.42578125" style="279" customWidth="1"/>
    <col min="7964" max="7964" width="16.5703125" style="279" customWidth="1"/>
    <col min="7965" max="7965" width="18.5703125" style="279" customWidth="1"/>
    <col min="7966" max="7966" width="16.5703125" style="279" customWidth="1"/>
    <col min="7967" max="7967" width="22.42578125" style="279" customWidth="1"/>
    <col min="7968" max="7968" width="32" style="279" customWidth="1"/>
    <col min="7969" max="7969" width="14.7109375" style="279" customWidth="1"/>
    <col min="7970" max="7970" width="17.28515625" style="279" customWidth="1"/>
    <col min="7971" max="8193" width="7.85546875" style="279"/>
    <col min="8194" max="8196" width="0" style="279" hidden="1" customWidth="1"/>
    <col min="8197" max="8197" width="15" style="279" customWidth="1"/>
    <col min="8198" max="8198" width="21.85546875" style="279" customWidth="1"/>
    <col min="8199" max="8199" width="24.5703125" style="279" customWidth="1"/>
    <col min="8200" max="8200" width="43.42578125" style="279" customWidth="1"/>
    <col min="8201" max="8201" width="38.42578125" style="279" customWidth="1"/>
    <col min="8202" max="8202" width="43.7109375" style="279" customWidth="1"/>
    <col min="8203" max="8203" width="17.140625" style="279" customWidth="1"/>
    <col min="8204" max="8204" width="18.85546875" style="279" customWidth="1"/>
    <col min="8205" max="8205" width="13.42578125" style="279" customWidth="1"/>
    <col min="8206" max="8206" width="15.7109375" style="279" customWidth="1"/>
    <col min="8207" max="8207" width="15" style="279" customWidth="1"/>
    <col min="8208" max="8208" width="13.42578125" style="279" customWidth="1"/>
    <col min="8209" max="8209" width="15.42578125" style="279" customWidth="1"/>
    <col min="8210" max="8210" width="20.5703125" style="279" customWidth="1"/>
    <col min="8211" max="8211" width="14" style="279" customWidth="1"/>
    <col min="8212" max="8212" width="11.140625" style="279" customWidth="1"/>
    <col min="8213" max="8213" width="20.140625" style="279" customWidth="1"/>
    <col min="8214" max="8214" width="15.85546875" style="279" customWidth="1"/>
    <col min="8215" max="8215" width="15.7109375" style="279" customWidth="1"/>
    <col min="8216" max="8216" width="18.28515625" style="279" customWidth="1"/>
    <col min="8217" max="8217" width="21" style="279" customWidth="1"/>
    <col min="8218" max="8218" width="18.28515625" style="279" customWidth="1"/>
    <col min="8219" max="8219" width="16.42578125" style="279" customWidth="1"/>
    <col min="8220" max="8220" width="16.5703125" style="279" customWidth="1"/>
    <col min="8221" max="8221" width="18.5703125" style="279" customWidth="1"/>
    <col min="8222" max="8222" width="16.5703125" style="279" customWidth="1"/>
    <col min="8223" max="8223" width="22.42578125" style="279" customWidth="1"/>
    <col min="8224" max="8224" width="32" style="279" customWidth="1"/>
    <col min="8225" max="8225" width="14.7109375" style="279" customWidth="1"/>
    <col min="8226" max="8226" width="17.28515625" style="279" customWidth="1"/>
    <col min="8227" max="8449" width="7.85546875" style="279"/>
    <col min="8450" max="8452" width="0" style="279" hidden="1" customWidth="1"/>
    <col min="8453" max="8453" width="15" style="279" customWidth="1"/>
    <col min="8454" max="8454" width="21.85546875" style="279" customWidth="1"/>
    <col min="8455" max="8455" width="24.5703125" style="279" customWidth="1"/>
    <col min="8456" max="8456" width="43.42578125" style="279" customWidth="1"/>
    <col min="8457" max="8457" width="38.42578125" style="279" customWidth="1"/>
    <col min="8458" max="8458" width="43.7109375" style="279" customWidth="1"/>
    <col min="8459" max="8459" width="17.140625" style="279" customWidth="1"/>
    <col min="8460" max="8460" width="18.85546875" style="279" customWidth="1"/>
    <col min="8461" max="8461" width="13.42578125" style="279" customWidth="1"/>
    <col min="8462" max="8462" width="15.7109375" style="279" customWidth="1"/>
    <col min="8463" max="8463" width="15" style="279" customWidth="1"/>
    <col min="8464" max="8464" width="13.42578125" style="279" customWidth="1"/>
    <col min="8465" max="8465" width="15.42578125" style="279" customWidth="1"/>
    <col min="8466" max="8466" width="20.5703125" style="279" customWidth="1"/>
    <col min="8467" max="8467" width="14" style="279" customWidth="1"/>
    <col min="8468" max="8468" width="11.140625" style="279" customWidth="1"/>
    <col min="8469" max="8469" width="20.140625" style="279" customWidth="1"/>
    <col min="8470" max="8470" width="15.85546875" style="279" customWidth="1"/>
    <col min="8471" max="8471" width="15.7109375" style="279" customWidth="1"/>
    <col min="8472" max="8472" width="18.28515625" style="279" customWidth="1"/>
    <col min="8473" max="8473" width="21" style="279" customWidth="1"/>
    <col min="8474" max="8474" width="18.28515625" style="279" customWidth="1"/>
    <col min="8475" max="8475" width="16.42578125" style="279" customWidth="1"/>
    <col min="8476" max="8476" width="16.5703125" style="279" customWidth="1"/>
    <col min="8477" max="8477" width="18.5703125" style="279" customWidth="1"/>
    <col min="8478" max="8478" width="16.5703125" style="279" customWidth="1"/>
    <col min="8479" max="8479" width="22.42578125" style="279" customWidth="1"/>
    <col min="8480" max="8480" width="32" style="279" customWidth="1"/>
    <col min="8481" max="8481" width="14.7109375" style="279" customWidth="1"/>
    <col min="8482" max="8482" width="17.28515625" style="279" customWidth="1"/>
    <col min="8483" max="8705" width="7.85546875" style="279"/>
    <col min="8706" max="8708" width="0" style="279" hidden="1" customWidth="1"/>
    <col min="8709" max="8709" width="15" style="279" customWidth="1"/>
    <col min="8710" max="8710" width="21.85546875" style="279" customWidth="1"/>
    <col min="8711" max="8711" width="24.5703125" style="279" customWidth="1"/>
    <col min="8712" max="8712" width="43.42578125" style="279" customWidth="1"/>
    <col min="8713" max="8713" width="38.42578125" style="279" customWidth="1"/>
    <col min="8714" max="8714" width="43.7109375" style="279" customWidth="1"/>
    <col min="8715" max="8715" width="17.140625" style="279" customWidth="1"/>
    <col min="8716" max="8716" width="18.85546875" style="279" customWidth="1"/>
    <col min="8717" max="8717" width="13.42578125" style="279" customWidth="1"/>
    <col min="8718" max="8718" width="15.7109375" style="279" customWidth="1"/>
    <col min="8719" max="8719" width="15" style="279" customWidth="1"/>
    <col min="8720" max="8720" width="13.42578125" style="279" customWidth="1"/>
    <col min="8721" max="8721" width="15.42578125" style="279" customWidth="1"/>
    <col min="8722" max="8722" width="20.5703125" style="279" customWidth="1"/>
    <col min="8723" max="8723" width="14" style="279" customWidth="1"/>
    <col min="8724" max="8724" width="11.140625" style="279" customWidth="1"/>
    <col min="8725" max="8725" width="20.140625" style="279" customWidth="1"/>
    <col min="8726" max="8726" width="15.85546875" style="279" customWidth="1"/>
    <col min="8727" max="8727" width="15.7109375" style="279" customWidth="1"/>
    <col min="8728" max="8728" width="18.28515625" style="279" customWidth="1"/>
    <col min="8729" max="8729" width="21" style="279" customWidth="1"/>
    <col min="8730" max="8730" width="18.28515625" style="279" customWidth="1"/>
    <col min="8731" max="8731" width="16.42578125" style="279" customWidth="1"/>
    <col min="8732" max="8732" width="16.5703125" style="279" customWidth="1"/>
    <col min="8733" max="8733" width="18.5703125" style="279" customWidth="1"/>
    <col min="8734" max="8734" width="16.5703125" style="279" customWidth="1"/>
    <col min="8735" max="8735" width="22.42578125" style="279" customWidth="1"/>
    <col min="8736" max="8736" width="32" style="279" customWidth="1"/>
    <col min="8737" max="8737" width="14.7109375" style="279" customWidth="1"/>
    <col min="8738" max="8738" width="17.28515625" style="279" customWidth="1"/>
    <col min="8739" max="8961" width="7.85546875" style="279"/>
    <col min="8962" max="8964" width="0" style="279" hidden="1" customWidth="1"/>
    <col min="8965" max="8965" width="15" style="279" customWidth="1"/>
    <col min="8966" max="8966" width="21.85546875" style="279" customWidth="1"/>
    <col min="8967" max="8967" width="24.5703125" style="279" customWidth="1"/>
    <col min="8968" max="8968" width="43.42578125" style="279" customWidth="1"/>
    <col min="8969" max="8969" width="38.42578125" style="279" customWidth="1"/>
    <col min="8970" max="8970" width="43.7109375" style="279" customWidth="1"/>
    <col min="8971" max="8971" width="17.140625" style="279" customWidth="1"/>
    <col min="8972" max="8972" width="18.85546875" style="279" customWidth="1"/>
    <col min="8973" max="8973" width="13.42578125" style="279" customWidth="1"/>
    <col min="8974" max="8974" width="15.7109375" style="279" customWidth="1"/>
    <col min="8975" max="8975" width="15" style="279" customWidth="1"/>
    <col min="8976" max="8976" width="13.42578125" style="279" customWidth="1"/>
    <col min="8977" max="8977" width="15.42578125" style="279" customWidth="1"/>
    <col min="8978" max="8978" width="20.5703125" style="279" customWidth="1"/>
    <col min="8979" max="8979" width="14" style="279" customWidth="1"/>
    <col min="8980" max="8980" width="11.140625" style="279" customWidth="1"/>
    <col min="8981" max="8981" width="20.140625" style="279" customWidth="1"/>
    <col min="8982" max="8982" width="15.85546875" style="279" customWidth="1"/>
    <col min="8983" max="8983" width="15.7109375" style="279" customWidth="1"/>
    <col min="8984" max="8984" width="18.28515625" style="279" customWidth="1"/>
    <col min="8985" max="8985" width="21" style="279" customWidth="1"/>
    <col min="8986" max="8986" width="18.28515625" style="279" customWidth="1"/>
    <col min="8987" max="8987" width="16.42578125" style="279" customWidth="1"/>
    <col min="8988" max="8988" width="16.5703125" style="279" customWidth="1"/>
    <col min="8989" max="8989" width="18.5703125" style="279" customWidth="1"/>
    <col min="8990" max="8990" width="16.5703125" style="279" customWidth="1"/>
    <col min="8991" max="8991" width="22.42578125" style="279" customWidth="1"/>
    <col min="8992" max="8992" width="32" style="279" customWidth="1"/>
    <col min="8993" max="8993" width="14.7109375" style="279" customWidth="1"/>
    <col min="8994" max="8994" width="17.28515625" style="279" customWidth="1"/>
    <col min="8995" max="9217" width="7.85546875" style="279"/>
    <col min="9218" max="9220" width="0" style="279" hidden="1" customWidth="1"/>
    <col min="9221" max="9221" width="15" style="279" customWidth="1"/>
    <col min="9222" max="9222" width="21.85546875" style="279" customWidth="1"/>
    <col min="9223" max="9223" width="24.5703125" style="279" customWidth="1"/>
    <col min="9224" max="9224" width="43.42578125" style="279" customWidth="1"/>
    <col min="9225" max="9225" width="38.42578125" style="279" customWidth="1"/>
    <col min="9226" max="9226" width="43.7109375" style="279" customWidth="1"/>
    <col min="9227" max="9227" width="17.140625" style="279" customWidth="1"/>
    <col min="9228" max="9228" width="18.85546875" style="279" customWidth="1"/>
    <col min="9229" max="9229" width="13.42578125" style="279" customWidth="1"/>
    <col min="9230" max="9230" width="15.7109375" style="279" customWidth="1"/>
    <col min="9231" max="9231" width="15" style="279" customWidth="1"/>
    <col min="9232" max="9232" width="13.42578125" style="279" customWidth="1"/>
    <col min="9233" max="9233" width="15.42578125" style="279" customWidth="1"/>
    <col min="9234" max="9234" width="20.5703125" style="279" customWidth="1"/>
    <col min="9235" max="9235" width="14" style="279" customWidth="1"/>
    <col min="9236" max="9236" width="11.140625" style="279" customWidth="1"/>
    <col min="9237" max="9237" width="20.140625" style="279" customWidth="1"/>
    <col min="9238" max="9238" width="15.85546875" style="279" customWidth="1"/>
    <col min="9239" max="9239" width="15.7109375" style="279" customWidth="1"/>
    <col min="9240" max="9240" width="18.28515625" style="279" customWidth="1"/>
    <col min="9241" max="9241" width="21" style="279" customWidth="1"/>
    <col min="9242" max="9242" width="18.28515625" style="279" customWidth="1"/>
    <col min="9243" max="9243" width="16.42578125" style="279" customWidth="1"/>
    <col min="9244" max="9244" width="16.5703125" style="279" customWidth="1"/>
    <col min="9245" max="9245" width="18.5703125" style="279" customWidth="1"/>
    <col min="9246" max="9246" width="16.5703125" style="279" customWidth="1"/>
    <col min="9247" max="9247" width="22.42578125" style="279" customWidth="1"/>
    <col min="9248" max="9248" width="32" style="279" customWidth="1"/>
    <col min="9249" max="9249" width="14.7109375" style="279" customWidth="1"/>
    <col min="9250" max="9250" width="17.28515625" style="279" customWidth="1"/>
    <col min="9251" max="9473" width="7.85546875" style="279"/>
    <col min="9474" max="9476" width="0" style="279" hidden="1" customWidth="1"/>
    <col min="9477" max="9477" width="15" style="279" customWidth="1"/>
    <col min="9478" max="9478" width="21.85546875" style="279" customWidth="1"/>
    <col min="9479" max="9479" width="24.5703125" style="279" customWidth="1"/>
    <col min="9480" max="9480" width="43.42578125" style="279" customWidth="1"/>
    <col min="9481" max="9481" width="38.42578125" style="279" customWidth="1"/>
    <col min="9482" max="9482" width="43.7109375" style="279" customWidth="1"/>
    <col min="9483" max="9483" width="17.140625" style="279" customWidth="1"/>
    <col min="9484" max="9484" width="18.85546875" style="279" customWidth="1"/>
    <col min="9485" max="9485" width="13.42578125" style="279" customWidth="1"/>
    <col min="9486" max="9486" width="15.7109375" style="279" customWidth="1"/>
    <col min="9487" max="9487" width="15" style="279" customWidth="1"/>
    <col min="9488" max="9488" width="13.42578125" style="279" customWidth="1"/>
    <col min="9489" max="9489" width="15.42578125" style="279" customWidth="1"/>
    <col min="9490" max="9490" width="20.5703125" style="279" customWidth="1"/>
    <col min="9491" max="9491" width="14" style="279" customWidth="1"/>
    <col min="9492" max="9492" width="11.140625" style="279" customWidth="1"/>
    <col min="9493" max="9493" width="20.140625" style="279" customWidth="1"/>
    <col min="9494" max="9494" width="15.85546875" style="279" customWidth="1"/>
    <col min="9495" max="9495" width="15.7109375" style="279" customWidth="1"/>
    <col min="9496" max="9496" width="18.28515625" style="279" customWidth="1"/>
    <col min="9497" max="9497" width="21" style="279" customWidth="1"/>
    <col min="9498" max="9498" width="18.28515625" style="279" customWidth="1"/>
    <col min="9499" max="9499" width="16.42578125" style="279" customWidth="1"/>
    <col min="9500" max="9500" width="16.5703125" style="279" customWidth="1"/>
    <col min="9501" max="9501" width="18.5703125" style="279" customWidth="1"/>
    <col min="9502" max="9502" width="16.5703125" style="279" customWidth="1"/>
    <col min="9503" max="9503" width="22.42578125" style="279" customWidth="1"/>
    <col min="9504" max="9504" width="32" style="279" customWidth="1"/>
    <col min="9505" max="9505" width="14.7109375" style="279" customWidth="1"/>
    <col min="9506" max="9506" width="17.28515625" style="279" customWidth="1"/>
    <col min="9507" max="9729" width="7.85546875" style="279"/>
    <col min="9730" max="9732" width="0" style="279" hidden="1" customWidth="1"/>
    <col min="9733" max="9733" width="15" style="279" customWidth="1"/>
    <col min="9734" max="9734" width="21.85546875" style="279" customWidth="1"/>
    <col min="9735" max="9735" width="24.5703125" style="279" customWidth="1"/>
    <col min="9736" max="9736" width="43.42578125" style="279" customWidth="1"/>
    <col min="9737" max="9737" width="38.42578125" style="279" customWidth="1"/>
    <col min="9738" max="9738" width="43.7109375" style="279" customWidth="1"/>
    <col min="9739" max="9739" width="17.140625" style="279" customWidth="1"/>
    <col min="9740" max="9740" width="18.85546875" style="279" customWidth="1"/>
    <col min="9741" max="9741" width="13.42578125" style="279" customWidth="1"/>
    <col min="9742" max="9742" width="15.7109375" style="279" customWidth="1"/>
    <col min="9743" max="9743" width="15" style="279" customWidth="1"/>
    <col min="9744" max="9744" width="13.42578125" style="279" customWidth="1"/>
    <col min="9745" max="9745" width="15.42578125" style="279" customWidth="1"/>
    <col min="9746" max="9746" width="20.5703125" style="279" customWidth="1"/>
    <col min="9747" max="9747" width="14" style="279" customWidth="1"/>
    <col min="9748" max="9748" width="11.140625" style="279" customWidth="1"/>
    <col min="9749" max="9749" width="20.140625" style="279" customWidth="1"/>
    <col min="9750" max="9750" width="15.85546875" style="279" customWidth="1"/>
    <col min="9751" max="9751" width="15.7109375" style="279" customWidth="1"/>
    <col min="9752" max="9752" width="18.28515625" style="279" customWidth="1"/>
    <col min="9753" max="9753" width="21" style="279" customWidth="1"/>
    <col min="9754" max="9754" width="18.28515625" style="279" customWidth="1"/>
    <col min="9755" max="9755" width="16.42578125" style="279" customWidth="1"/>
    <col min="9756" max="9756" width="16.5703125" style="279" customWidth="1"/>
    <col min="9757" max="9757" width="18.5703125" style="279" customWidth="1"/>
    <col min="9758" max="9758" width="16.5703125" style="279" customWidth="1"/>
    <col min="9759" max="9759" width="22.42578125" style="279" customWidth="1"/>
    <col min="9760" max="9760" width="32" style="279" customWidth="1"/>
    <col min="9761" max="9761" width="14.7109375" style="279" customWidth="1"/>
    <col min="9762" max="9762" width="17.28515625" style="279" customWidth="1"/>
    <col min="9763" max="9985" width="7.85546875" style="279"/>
    <col min="9986" max="9988" width="0" style="279" hidden="1" customWidth="1"/>
    <col min="9989" max="9989" width="15" style="279" customWidth="1"/>
    <col min="9990" max="9990" width="21.85546875" style="279" customWidth="1"/>
    <col min="9991" max="9991" width="24.5703125" style="279" customWidth="1"/>
    <col min="9992" max="9992" width="43.42578125" style="279" customWidth="1"/>
    <col min="9993" max="9993" width="38.42578125" style="279" customWidth="1"/>
    <col min="9994" max="9994" width="43.7109375" style="279" customWidth="1"/>
    <col min="9995" max="9995" width="17.140625" style="279" customWidth="1"/>
    <col min="9996" max="9996" width="18.85546875" style="279" customWidth="1"/>
    <col min="9997" max="9997" width="13.42578125" style="279" customWidth="1"/>
    <col min="9998" max="9998" width="15.7109375" style="279" customWidth="1"/>
    <col min="9999" max="9999" width="15" style="279" customWidth="1"/>
    <col min="10000" max="10000" width="13.42578125" style="279" customWidth="1"/>
    <col min="10001" max="10001" width="15.42578125" style="279" customWidth="1"/>
    <col min="10002" max="10002" width="20.5703125" style="279" customWidth="1"/>
    <col min="10003" max="10003" width="14" style="279" customWidth="1"/>
    <col min="10004" max="10004" width="11.140625" style="279" customWidth="1"/>
    <col min="10005" max="10005" width="20.140625" style="279" customWidth="1"/>
    <col min="10006" max="10006" width="15.85546875" style="279" customWidth="1"/>
    <col min="10007" max="10007" width="15.7109375" style="279" customWidth="1"/>
    <col min="10008" max="10008" width="18.28515625" style="279" customWidth="1"/>
    <col min="10009" max="10009" width="21" style="279" customWidth="1"/>
    <col min="10010" max="10010" width="18.28515625" style="279" customWidth="1"/>
    <col min="10011" max="10011" width="16.42578125" style="279" customWidth="1"/>
    <col min="10012" max="10012" width="16.5703125" style="279" customWidth="1"/>
    <col min="10013" max="10013" width="18.5703125" style="279" customWidth="1"/>
    <col min="10014" max="10014" width="16.5703125" style="279" customWidth="1"/>
    <col min="10015" max="10015" width="22.42578125" style="279" customWidth="1"/>
    <col min="10016" max="10016" width="32" style="279" customWidth="1"/>
    <col min="10017" max="10017" width="14.7109375" style="279" customWidth="1"/>
    <col min="10018" max="10018" width="17.28515625" style="279" customWidth="1"/>
    <col min="10019" max="10241" width="7.85546875" style="279"/>
    <col min="10242" max="10244" width="0" style="279" hidden="1" customWidth="1"/>
    <col min="10245" max="10245" width="15" style="279" customWidth="1"/>
    <col min="10246" max="10246" width="21.85546875" style="279" customWidth="1"/>
    <col min="10247" max="10247" width="24.5703125" style="279" customWidth="1"/>
    <col min="10248" max="10248" width="43.42578125" style="279" customWidth="1"/>
    <col min="10249" max="10249" width="38.42578125" style="279" customWidth="1"/>
    <col min="10250" max="10250" width="43.7109375" style="279" customWidth="1"/>
    <col min="10251" max="10251" width="17.140625" style="279" customWidth="1"/>
    <col min="10252" max="10252" width="18.85546875" style="279" customWidth="1"/>
    <col min="10253" max="10253" width="13.42578125" style="279" customWidth="1"/>
    <col min="10254" max="10254" width="15.7109375" style="279" customWidth="1"/>
    <col min="10255" max="10255" width="15" style="279" customWidth="1"/>
    <col min="10256" max="10256" width="13.42578125" style="279" customWidth="1"/>
    <col min="10257" max="10257" width="15.42578125" style="279" customWidth="1"/>
    <col min="10258" max="10258" width="20.5703125" style="279" customWidth="1"/>
    <col min="10259" max="10259" width="14" style="279" customWidth="1"/>
    <col min="10260" max="10260" width="11.140625" style="279" customWidth="1"/>
    <col min="10261" max="10261" width="20.140625" style="279" customWidth="1"/>
    <col min="10262" max="10262" width="15.85546875" style="279" customWidth="1"/>
    <col min="10263" max="10263" width="15.7109375" style="279" customWidth="1"/>
    <col min="10264" max="10264" width="18.28515625" style="279" customWidth="1"/>
    <col min="10265" max="10265" width="21" style="279" customWidth="1"/>
    <col min="10266" max="10266" width="18.28515625" style="279" customWidth="1"/>
    <col min="10267" max="10267" width="16.42578125" style="279" customWidth="1"/>
    <col min="10268" max="10268" width="16.5703125" style="279" customWidth="1"/>
    <col min="10269" max="10269" width="18.5703125" style="279" customWidth="1"/>
    <col min="10270" max="10270" width="16.5703125" style="279" customWidth="1"/>
    <col min="10271" max="10271" width="22.42578125" style="279" customWidth="1"/>
    <col min="10272" max="10272" width="32" style="279" customWidth="1"/>
    <col min="10273" max="10273" width="14.7109375" style="279" customWidth="1"/>
    <col min="10274" max="10274" width="17.28515625" style="279" customWidth="1"/>
    <col min="10275" max="10497" width="7.85546875" style="279"/>
    <col min="10498" max="10500" width="0" style="279" hidden="1" customWidth="1"/>
    <col min="10501" max="10501" width="15" style="279" customWidth="1"/>
    <col min="10502" max="10502" width="21.85546875" style="279" customWidth="1"/>
    <col min="10503" max="10503" width="24.5703125" style="279" customWidth="1"/>
    <col min="10504" max="10504" width="43.42578125" style="279" customWidth="1"/>
    <col min="10505" max="10505" width="38.42578125" style="279" customWidth="1"/>
    <col min="10506" max="10506" width="43.7109375" style="279" customWidth="1"/>
    <col min="10507" max="10507" width="17.140625" style="279" customWidth="1"/>
    <col min="10508" max="10508" width="18.85546875" style="279" customWidth="1"/>
    <col min="10509" max="10509" width="13.42578125" style="279" customWidth="1"/>
    <col min="10510" max="10510" width="15.7109375" style="279" customWidth="1"/>
    <col min="10511" max="10511" width="15" style="279" customWidth="1"/>
    <col min="10512" max="10512" width="13.42578125" style="279" customWidth="1"/>
    <col min="10513" max="10513" width="15.42578125" style="279" customWidth="1"/>
    <col min="10514" max="10514" width="20.5703125" style="279" customWidth="1"/>
    <col min="10515" max="10515" width="14" style="279" customWidth="1"/>
    <col min="10516" max="10516" width="11.140625" style="279" customWidth="1"/>
    <col min="10517" max="10517" width="20.140625" style="279" customWidth="1"/>
    <col min="10518" max="10518" width="15.85546875" style="279" customWidth="1"/>
    <col min="10519" max="10519" width="15.7109375" style="279" customWidth="1"/>
    <col min="10520" max="10520" width="18.28515625" style="279" customWidth="1"/>
    <col min="10521" max="10521" width="21" style="279" customWidth="1"/>
    <col min="10522" max="10522" width="18.28515625" style="279" customWidth="1"/>
    <col min="10523" max="10523" width="16.42578125" style="279" customWidth="1"/>
    <col min="10524" max="10524" width="16.5703125" style="279" customWidth="1"/>
    <col min="10525" max="10525" width="18.5703125" style="279" customWidth="1"/>
    <col min="10526" max="10526" width="16.5703125" style="279" customWidth="1"/>
    <col min="10527" max="10527" width="22.42578125" style="279" customWidth="1"/>
    <col min="10528" max="10528" width="32" style="279" customWidth="1"/>
    <col min="10529" max="10529" width="14.7109375" style="279" customWidth="1"/>
    <col min="10530" max="10530" width="17.28515625" style="279" customWidth="1"/>
    <col min="10531" max="10753" width="7.85546875" style="279"/>
    <col min="10754" max="10756" width="0" style="279" hidden="1" customWidth="1"/>
    <col min="10757" max="10757" width="15" style="279" customWidth="1"/>
    <col min="10758" max="10758" width="21.85546875" style="279" customWidth="1"/>
    <col min="10759" max="10759" width="24.5703125" style="279" customWidth="1"/>
    <col min="10760" max="10760" width="43.42578125" style="279" customWidth="1"/>
    <col min="10761" max="10761" width="38.42578125" style="279" customWidth="1"/>
    <col min="10762" max="10762" width="43.7109375" style="279" customWidth="1"/>
    <col min="10763" max="10763" width="17.140625" style="279" customWidth="1"/>
    <col min="10764" max="10764" width="18.85546875" style="279" customWidth="1"/>
    <col min="10765" max="10765" width="13.42578125" style="279" customWidth="1"/>
    <col min="10766" max="10766" width="15.7109375" style="279" customWidth="1"/>
    <col min="10767" max="10767" width="15" style="279" customWidth="1"/>
    <col min="10768" max="10768" width="13.42578125" style="279" customWidth="1"/>
    <col min="10769" max="10769" width="15.42578125" style="279" customWidth="1"/>
    <col min="10770" max="10770" width="20.5703125" style="279" customWidth="1"/>
    <col min="10771" max="10771" width="14" style="279" customWidth="1"/>
    <col min="10772" max="10772" width="11.140625" style="279" customWidth="1"/>
    <col min="10773" max="10773" width="20.140625" style="279" customWidth="1"/>
    <col min="10774" max="10774" width="15.85546875" style="279" customWidth="1"/>
    <col min="10775" max="10775" width="15.7109375" style="279" customWidth="1"/>
    <col min="10776" max="10776" width="18.28515625" style="279" customWidth="1"/>
    <col min="10777" max="10777" width="21" style="279" customWidth="1"/>
    <col min="10778" max="10778" width="18.28515625" style="279" customWidth="1"/>
    <col min="10779" max="10779" width="16.42578125" style="279" customWidth="1"/>
    <col min="10780" max="10780" width="16.5703125" style="279" customWidth="1"/>
    <col min="10781" max="10781" width="18.5703125" style="279" customWidth="1"/>
    <col min="10782" max="10782" width="16.5703125" style="279" customWidth="1"/>
    <col min="10783" max="10783" width="22.42578125" style="279" customWidth="1"/>
    <col min="10784" max="10784" width="32" style="279" customWidth="1"/>
    <col min="10785" max="10785" width="14.7109375" style="279" customWidth="1"/>
    <col min="10786" max="10786" width="17.28515625" style="279" customWidth="1"/>
    <col min="10787" max="11009" width="7.85546875" style="279"/>
    <col min="11010" max="11012" width="0" style="279" hidden="1" customWidth="1"/>
    <col min="11013" max="11013" width="15" style="279" customWidth="1"/>
    <col min="11014" max="11014" width="21.85546875" style="279" customWidth="1"/>
    <col min="11015" max="11015" width="24.5703125" style="279" customWidth="1"/>
    <col min="11016" max="11016" width="43.42578125" style="279" customWidth="1"/>
    <col min="11017" max="11017" width="38.42578125" style="279" customWidth="1"/>
    <col min="11018" max="11018" width="43.7109375" style="279" customWidth="1"/>
    <col min="11019" max="11019" width="17.140625" style="279" customWidth="1"/>
    <col min="11020" max="11020" width="18.85546875" style="279" customWidth="1"/>
    <col min="11021" max="11021" width="13.42578125" style="279" customWidth="1"/>
    <col min="11022" max="11022" width="15.7109375" style="279" customWidth="1"/>
    <col min="11023" max="11023" width="15" style="279" customWidth="1"/>
    <col min="11024" max="11024" width="13.42578125" style="279" customWidth="1"/>
    <col min="11025" max="11025" width="15.42578125" style="279" customWidth="1"/>
    <col min="11026" max="11026" width="20.5703125" style="279" customWidth="1"/>
    <col min="11027" max="11027" width="14" style="279" customWidth="1"/>
    <col min="11028" max="11028" width="11.140625" style="279" customWidth="1"/>
    <col min="11029" max="11029" width="20.140625" style="279" customWidth="1"/>
    <col min="11030" max="11030" width="15.85546875" style="279" customWidth="1"/>
    <col min="11031" max="11031" width="15.7109375" style="279" customWidth="1"/>
    <col min="11032" max="11032" width="18.28515625" style="279" customWidth="1"/>
    <col min="11033" max="11033" width="21" style="279" customWidth="1"/>
    <col min="11034" max="11034" width="18.28515625" style="279" customWidth="1"/>
    <col min="11035" max="11035" width="16.42578125" style="279" customWidth="1"/>
    <col min="11036" max="11036" width="16.5703125" style="279" customWidth="1"/>
    <col min="11037" max="11037" width="18.5703125" style="279" customWidth="1"/>
    <col min="11038" max="11038" width="16.5703125" style="279" customWidth="1"/>
    <col min="11039" max="11039" width="22.42578125" style="279" customWidth="1"/>
    <col min="11040" max="11040" width="32" style="279" customWidth="1"/>
    <col min="11041" max="11041" width="14.7109375" style="279" customWidth="1"/>
    <col min="11042" max="11042" width="17.28515625" style="279" customWidth="1"/>
    <col min="11043" max="11265" width="7.85546875" style="279"/>
    <col min="11266" max="11268" width="0" style="279" hidden="1" customWidth="1"/>
    <col min="11269" max="11269" width="15" style="279" customWidth="1"/>
    <col min="11270" max="11270" width="21.85546875" style="279" customWidth="1"/>
    <col min="11271" max="11271" width="24.5703125" style="279" customWidth="1"/>
    <col min="11272" max="11272" width="43.42578125" style="279" customWidth="1"/>
    <col min="11273" max="11273" width="38.42578125" style="279" customWidth="1"/>
    <col min="11274" max="11274" width="43.7109375" style="279" customWidth="1"/>
    <col min="11275" max="11275" width="17.140625" style="279" customWidth="1"/>
    <col min="11276" max="11276" width="18.85546875" style="279" customWidth="1"/>
    <col min="11277" max="11277" width="13.42578125" style="279" customWidth="1"/>
    <col min="11278" max="11278" width="15.7109375" style="279" customWidth="1"/>
    <col min="11279" max="11279" width="15" style="279" customWidth="1"/>
    <col min="11280" max="11280" width="13.42578125" style="279" customWidth="1"/>
    <col min="11281" max="11281" width="15.42578125" style="279" customWidth="1"/>
    <col min="11282" max="11282" width="20.5703125" style="279" customWidth="1"/>
    <col min="11283" max="11283" width="14" style="279" customWidth="1"/>
    <col min="11284" max="11284" width="11.140625" style="279" customWidth="1"/>
    <col min="11285" max="11285" width="20.140625" style="279" customWidth="1"/>
    <col min="11286" max="11286" width="15.85546875" style="279" customWidth="1"/>
    <col min="11287" max="11287" width="15.7109375" style="279" customWidth="1"/>
    <col min="11288" max="11288" width="18.28515625" style="279" customWidth="1"/>
    <col min="11289" max="11289" width="21" style="279" customWidth="1"/>
    <col min="11290" max="11290" width="18.28515625" style="279" customWidth="1"/>
    <col min="11291" max="11291" width="16.42578125" style="279" customWidth="1"/>
    <col min="11292" max="11292" width="16.5703125" style="279" customWidth="1"/>
    <col min="11293" max="11293" width="18.5703125" style="279" customWidth="1"/>
    <col min="11294" max="11294" width="16.5703125" style="279" customWidth="1"/>
    <col min="11295" max="11295" width="22.42578125" style="279" customWidth="1"/>
    <col min="11296" max="11296" width="32" style="279" customWidth="1"/>
    <col min="11297" max="11297" width="14.7109375" style="279" customWidth="1"/>
    <col min="11298" max="11298" width="17.28515625" style="279" customWidth="1"/>
    <col min="11299" max="11521" width="7.85546875" style="279"/>
    <col min="11522" max="11524" width="0" style="279" hidden="1" customWidth="1"/>
    <col min="11525" max="11525" width="15" style="279" customWidth="1"/>
    <col min="11526" max="11526" width="21.85546875" style="279" customWidth="1"/>
    <col min="11527" max="11527" width="24.5703125" style="279" customWidth="1"/>
    <col min="11528" max="11528" width="43.42578125" style="279" customWidth="1"/>
    <col min="11529" max="11529" width="38.42578125" style="279" customWidth="1"/>
    <col min="11530" max="11530" width="43.7109375" style="279" customWidth="1"/>
    <col min="11531" max="11531" width="17.140625" style="279" customWidth="1"/>
    <col min="11532" max="11532" width="18.85546875" style="279" customWidth="1"/>
    <col min="11533" max="11533" width="13.42578125" style="279" customWidth="1"/>
    <col min="11534" max="11534" width="15.7109375" style="279" customWidth="1"/>
    <col min="11535" max="11535" width="15" style="279" customWidth="1"/>
    <col min="11536" max="11536" width="13.42578125" style="279" customWidth="1"/>
    <col min="11537" max="11537" width="15.42578125" style="279" customWidth="1"/>
    <col min="11538" max="11538" width="20.5703125" style="279" customWidth="1"/>
    <col min="11539" max="11539" width="14" style="279" customWidth="1"/>
    <col min="11540" max="11540" width="11.140625" style="279" customWidth="1"/>
    <col min="11541" max="11541" width="20.140625" style="279" customWidth="1"/>
    <col min="11542" max="11542" width="15.85546875" style="279" customWidth="1"/>
    <col min="11543" max="11543" width="15.7109375" style="279" customWidth="1"/>
    <col min="11544" max="11544" width="18.28515625" style="279" customWidth="1"/>
    <col min="11545" max="11545" width="21" style="279" customWidth="1"/>
    <col min="11546" max="11546" width="18.28515625" style="279" customWidth="1"/>
    <col min="11547" max="11547" width="16.42578125" style="279" customWidth="1"/>
    <col min="11548" max="11548" width="16.5703125" style="279" customWidth="1"/>
    <col min="11549" max="11549" width="18.5703125" style="279" customWidth="1"/>
    <col min="11550" max="11550" width="16.5703125" style="279" customWidth="1"/>
    <col min="11551" max="11551" width="22.42578125" style="279" customWidth="1"/>
    <col min="11552" max="11552" width="32" style="279" customWidth="1"/>
    <col min="11553" max="11553" width="14.7109375" style="279" customWidth="1"/>
    <col min="11554" max="11554" width="17.28515625" style="279" customWidth="1"/>
    <col min="11555" max="11777" width="7.85546875" style="279"/>
    <col min="11778" max="11780" width="0" style="279" hidden="1" customWidth="1"/>
    <col min="11781" max="11781" width="15" style="279" customWidth="1"/>
    <col min="11782" max="11782" width="21.85546875" style="279" customWidth="1"/>
    <col min="11783" max="11783" width="24.5703125" style="279" customWidth="1"/>
    <col min="11784" max="11784" width="43.42578125" style="279" customWidth="1"/>
    <col min="11785" max="11785" width="38.42578125" style="279" customWidth="1"/>
    <col min="11786" max="11786" width="43.7109375" style="279" customWidth="1"/>
    <col min="11787" max="11787" width="17.140625" style="279" customWidth="1"/>
    <col min="11788" max="11788" width="18.85546875" style="279" customWidth="1"/>
    <col min="11789" max="11789" width="13.42578125" style="279" customWidth="1"/>
    <col min="11790" max="11790" width="15.7109375" style="279" customWidth="1"/>
    <col min="11791" max="11791" width="15" style="279" customWidth="1"/>
    <col min="11792" max="11792" width="13.42578125" style="279" customWidth="1"/>
    <col min="11793" max="11793" width="15.42578125" style="279" customWidth="1"/>
    <col min="11794" max="11794" width="20.5703125" style="279" customWidth="1"/>
    <col min="11795" max="11795" width="14" style="279" customWidth="1"/>
    <col min="11796" max="11796" width="11.140625" style="279" customWidth="1"/>
    <col min="11797" max="11797" width="20.140625" style="279" customWidth="1"/>
    <col min="11798" max="11798" width="15.85546875" style="279" customWidth="1"/>
    <col min="11799" max="11799" width="15.7109375" style="279" customWidth="1"/>
    <col min="11800" max="11800" width="18.28515625" style="279" customWidth="1"/>
    <col min="11801" max="11801" width="21" style="279" customWidth="1"/>
    <col min="11802" max="11802" width="18.28515625" style="279" customWidth="1"/>
    <col min="11803" max="11803" width="16.42578125" style="279" customWidth="1"/>
    <col min="11804" max="11804" width="16.5703125" style="279" customWidth="1"/>
    <col min="11805" max="11805" width="18.5703125" style="279" customWidth="1"/>
    <col min="11806" max="11806" width="16.5703125" style="279" customWidth="1"/>
    <col min="11807" max="11807" width="22.42578125" style="279" customWidth="1"/>
    <col min="11808" max="11808" width="32" style="279" customWidth="1"/>
    <col min="11809" max="11809" width="14.7109375" style="279" customWidth="1"/>
    <col min="11810" max="11810" width="17.28515625" style="279" customWidth="1"/>
    <col min="11811" max="12033" width="7.85546875" style="279"/>
    <col min="12034" max="12036" width="0" style="279" hidden="1" customWidth="1"/>
    <col min="12037" max="12037" width="15" style="279" customWidth="1"/>
    <col min="12038" max="12038" width="21.85546875" style="279" customWidth="1"/>
    <col min="12039" max="12039" width="24.5703125" style="279" customWidth="1"/>
    <col min="12040" max="12040" width="43.42578125" style="279" customWidth="1"/>
    <col min="12041" max="12041" width="38.42578125" style="279" customWidth="1"/>
    <col min="12042" max="12042" width="43.7109375" style="279" customWidth="1"/>
    <col min="12043" max="12043" width="17.140625" style="279" customWidth="1"/>
    <col min="12044" max="12044" width="18.85546875" style="279" customWidth="1"/>
    <col min="12045" max="12045" width="13.42578125" style="279" customWidth="1"/>
    <col min="12046" max="12046" width="15.7109375" style="279" customWidth="1"/>
    <col min="12047" max="12047" width="15" style="279" customWidth="1"/>
    <col min="12048" max="12048" width="13.42578125" style="279" customWidth="1"/>
    <col min="12049" max="12049" width="15.42578125" style="279" customWidth="1"/>
    <col min="12050" max="12050" width="20.5703125" style="279" customWidth="1"/>
    <col min="12051" max="12051" width="14" style="279" customWidth="1"/>
    <col min="12052" max="12052" width="11.140625" style="279" customWidth="1"/>
    <col min="12053" max="12053" width="20.140625" style="279" customWidth="1"/>
    <col min="12054" max="12054" width="15.85546875" style="279" customWidth="1"/>
    <col min="12055" max="12055" width="15.7109375" style="279" customWidth="1"/>
    <col min="12056" max="12056" width="18.28515625" style="279" customWidth="1"/>
    <col min="12057" max="12057" width="21" style="279" customWidth="1"/>
    <col min="12058" max="12058" width="18.28515625" style="279" customWidth="1"/>
    <col min="12059" max="12059" width="16.42578125" style="279" customWidth="1"/>
    <col min="12060" max="12060" width="16.5703125" style="279" customWidth="1"/>
    <col min="12061" max="12061" width="18.5703125" style="279" customWidth="1"/>
    <col min="12062" max="12062" width="16.5703125" style="279" customWidth="1"/>
    <col min="12063" max="12063" width="22.42578125" style="279" customWidth="1"/>
    <col min="12064" max="12064" width="32" style="279" customWidth="1"/>
    <col min="12065" max="12065" width="14.7109375" style="279" customWidth="1"/>
    <col min="12066" max="12066" width="17.28515625" style="279" customWidth="1"/>
    <col min="12067" max="12289" width="7.85546875" style="279"/>
    <col min="12290" max="12292" width="0" style="279" hidden="1" customWidth="1"/>
    <col min="12293" max="12293" width="15" style="279" customWidth="1"/>
    <col min="12294" max="12294" width="21.85546875" style="279" customWidth="1"/>
    <col min="12295" max="12295" width="24.5703125" style="279" customWidth="1"/>
    <col min="12296" max="12296" width="43.42578125" style="279" customWidth="1"/>
    <col min="12297" max="12297" width="38.42578125" style="279" customWidth="1"/>
    <col min="12298" max="12298" width="43.7109375" style="279" customWidth="1"/>
    <col min="12299" max="12299" width="17.140625" style="279" customWidth="1"/>
    <col min="12300" max="12300" width="18.85546875" style="279" customWidth="1"/>
    <col min="12301" max="12301" width="13.42578125" style="279" customWidth="1"/>
    <col min="12302" max="12302" width="15.7109375" style="279" customWidth="1"/>
    <col min="12303" max="12303" width="15" style="279" customWidth="1"/>
    <col min="12304" max="12304" width="13.42578125" style="279" customWidth="1"/>
    <col min="12305" max="12305" width="15.42578125" style="279" customWidth="1"/>
    <col min="12306" max="12306" width="20.5703125" style="279" customWidth="1"/>
    <col min="12307" max="12307" width="14" style="279" customWidth="1"/>
    <col min="12308" max="12308" width="11.140625" style="279" customWidth="1"/>
    <col min="12309" max="12309" width="20.140625" style="279" customWidth="1"/>
    <col min="12310" max="12310" width="15.85546875" style="279" customWidth="1"/>
    <col min="12311" max="12311" width="15.7109375" style="279" customWidth="1"/>
    <col min="12312" max="12312" width="18.28515625" style="279" customWidth="1"/>
    <col min="12313" max="12313" width="21" style="279" customWidth="1"/>
    <col min="12314" max="12314" width="18.28515625" style="279" customWidth="1"/>
    <col min="12315" max="12315" width="16.42578125" style="279" customWidth="1"/>
    <col min="12316" max="12316" width="16.5703125" style="279" customWidth="1"/>
    <col min="12317" max="12317" width="18.5703125" style="279" customWidth="1"/>
    <col min="12318" max="12318" width="16.5703125" style="279" customWidth="1"/>
    <col min="12319" max="12319" width="22.42578125" style="279" customWidth="1"/>
    <col min="12320" max="12320" width="32" style="279" customWidth="1"/>
    <col min="12321" max="12321" width="14.7109375" style="279" customWidth="1"/>
    <col min="12322" max="12322" width="17.28515625" style="279" customWidth="1"/>
    <col min="12323" max="12545" width="7.85546875" style="279"/>
    <col min="12546" max="12548" width="0" style="279" hidden="1" customWidth="1"/>
    <col min="12549" max="12549" width="15" style="279" customWidth="1"/>
    <col min="12550" max="12550" width="21.85546875" style="279" customWidth="1"/>
    <col min="12551" max="12551" width="24.5703125" style="279" customWidth="1"/>
    <col min="12552" max="12552" width="43.42578125" style="279" customWidth="1"/>
    <col min="12553" max="12553" width="38.42578125" style="279" customWidth="1"/>
    <col min="12554" max="12554" width="43.7109375" style="279" customWidth="1"/>
    <col min="12555" max="12555" width="17.140625" style="279" customWidth="1"/>
    <col min="12556" max="12556" width="18.85546875" style="279" customWidth="1"/>
    <col min="12557" max="12557" width="13.42578125" style="279" customWidth="1"/>
    <col min="12558" max="12558" width="15.7109375" style="279" customWidth="1"/>
    <col min="12559" max="12559" width="15" style="279" customWidth="1"/>
    <col min="12560" max="12560" width="13.42578125" style="279" customWidth="1"/>
    <col min="12561" max="12561" width="15.42578125" style="279" customWidth="1"/>
    <col min="12562" max="12562" width="20.5703125" style="279" customWidth="1"/>
    <col min="12563" max="12563" width="14" style="279" customWidth="1"/>
    <col min="12564" max="12564" width="11.140625" style="279" customWidth="1"/>
    <col min="12565" max="12565" width="20.140625" style="279" customWidth="1"/>
    <col min="12566" max="12566" width="15.85546875" style="279" customWidth="1"/>
    <col min="12567" max="12567" width="15.7109375" style="279" customWidth="1"/>
    <col min="12568" max="12568" width="18.28515625" style="279" customWidth="1"/>
    <col min="12569" max="12569" width="21" style="279" customWidth="1"/>
    <col min="12570" max="12570" width="18.28515625" style="279" customWidth="1"/>
    <col min="12571" max="12571" width="16.42578125" style="279" customWidth="1"/>
    <col min="12572" max="12572" width="16.5703125" style="279" customWidth="1"/>
    <col min="12573" max="12573" width="18.5703125" style="279" customWidth="1"/>
    <col min="12574" max="12574" width="16.5703125" style="279" customWidth="1"/>
    <col min="12575" max="12575" width="22.42578125" style="279" customWidth="1"/>
    <col min="12576" max="12576" width="32" style="279" customWidth="1"/>
    <col min="12577" max="12577" width="14.7109375" style="279" customWidth="1"/>
    <col min="12578" max="12578" width="17.28515625" style="279" customWidth="1"/>
    <col min="12579" max="12801" width="7.85546875" style="279"/>
    <col min="12802" max="12804" width="0" style="279" hidden="1" customWidth="1"/>
    <col min="12805" max="12805" width="15" style="279" customWidth="1"/>
    <col min="12806" max="12806" width="21.85546875" style="279" customWidth="1"/>
    <col min="12807" max="12807" width="24.5703125" style="279" customWidth="1"/>
    <col min="12808" max="12808" width="43.42578125" style="279" customWidth="1"/>
    <col min="12809" max="12809" width="38.42578125" style="279" customWidth="1"/>
    <col min="12810" max="12810" width="43.7109375" style="279" customWidth="1"/>
    <col min="12811" max="12811" width="17.140625" style="279" customWidth="1"/>
    <col min="12812" max="12812" width="18.85546875" style="279" customWidth="1"/>
    <col min="12813" max="12813" width="13.42578125" style="279" customWidth="1"/>
    <col min="12814" max="12814" width="15.7109375" style="279" customWidth="1"/>
    <col min="12815" max="12815" width="15" style="279" customWidth="1"/>
    <col min="12816" max="12816" width="13.42578125" style="279" customWidth="1"/>
    <col min="12817" max="12817" width="15.42578125" style="279" customWidth="1"/>
    <col min="12818" max="12818" width="20.5703125" style="279" customWidth="1"/>
    <col min="12819" max="12819" width="14" style="279" customWidth="1"/>
    <col min="12820" max="12820" width="11.140625" style="279" customWidth="1"/>
    <col min="12821" max="12821" width="20.140625" style="279" customWidth="1"/>
    <col min="12822" max="12822" width="15.85546875" style="279" customWidth="1"/>
    <col min="12823" max="12823" width="15.7109375" style="279" customWidth="1"/>
    <col min="12824" max="12824" width="18.28515625" style="279" customWidth="1"/>
    <col min="12825" max="12825" width="21" style="279" customWidth="1"/>
    <col min="12826" max="12826" width="18.28515625" style="279" customWidth="1"/>
    <col min="12827" max="12827" width="16.42578125" style="279" customWidth="1"/>
    <col min="12828" max="12828" width="16.5703125" style="279" customWidth="1"/>
    <col min="12829" max="12829" width="18.5703125" style="279" customWidth="1"/>
    <col min="12830" max="12830" width="16.5703125" style="279" customWidth="1"/>
    <col min="12831" max="12831" width="22.42578125" style="279" customWidth="1"/>
    <col min="12832" max="12832" width="32" style="279" customWidth="1"/>
    <col min="12833" max="12833" width="14.7109375" style="279" customWidth="1"/>
    <col min="12834" max="12834" width="17.28515625" style="279" customWidth="1"/>
    <col min="12835" max="13057" width="7.85546875" style="279"/>
    <col min="13058" max="13060" width="0" style="279" hidden="1" customWidth="1"/>
    <col min="13061" max="13061" width="15" style="279" customWidth="1"/>
    <col min="13062" max="13062" width="21.85546875" style="279" customWidth="1"/>
    <col min="13063" max="13063" width="24.5703125" style="279" customWidth="1"/>
    <col min="13064" max="13064" width="43.42578125" style="279" customWidth="1"/>
    <col min="13065" max="13065" width="38.42578125" style="279" customWidth="1"/>
    <col min="13066" max="13066" width="43.7109375" style="279" customWidth="1"/>
    <col min="13067" max="13067" width="17.140625" style="279" customWidth="1"/>
    <col min="13068" max="13068" width="18.85546875" style="279" customWidth="1"/>
    <col min="13069" max="13069" width="13.42578125" style="279" customWidth="1"/>
    <col min="13070" max="13070" width="15.7109375" style="279" customWidth="1"/>
    <col min="13071" max="13071" width="15" style="279" customWidth="1"/>
    <col min="13072" max="13072" width="13.42578125" style="279" customWidth="1"/>
    <col min="13073" max="13073" width="15.42578125" style="279" customWidth="1"/>
    <col min="13074" max="13074" width="20.5703125" style="279" customWidth="1"/>
    <col min="13075" max="13075" width="14" style="279" customWidth="1"/>
    <col min="13076" max="13076" width="11.140625" style="279" customWidth="1"/>
    <col min="13077" max="13077" width="20.140625" style="279" customWidth="1"/>
    <col min="13078" max="13078" width="15.85546875" style="279" customWidth="1"/>
    <col min="13079" max="13079" width="15.7109375" style="279" customWidth="1"/>
    <col min="13080" max="13080" width="18.28515625" style="279" customWidth="1"/>
    <col min="13081" max="13081" width="21" style="279" customWidth="1"/>
    <col min="13082" max="13082" width="18.28515625" style="279" customWidth="1"/>
    <col min="13083" max="13083" width="16.42578125" style="279" customWidth="1"/>
    <col min="13084" max="13084" width="16.5703125" style="279" customWidth="1"/>
    <col min="13085" max="13085" width="18.5703125" style="279" customWidth="1"/>
    <col min="13086" max="13086" width="16.5703125" style="279" customWidth="1"/>
    <col min="13087" max="13087" width="22.42578125" style="279" customWidth="1"/>
    <col min="13088" max="13088" width="32" style="279" customWidth="1"/>
    <col min="13089" max="13089" width="14.7109375" style="279" customWidth="1"/>
    <col min="13090" max="13090" width="17.28515625" style="279" customWidth="1"/>
    <col min="13091" max="13313" width="7.85546875" style="279"/>
    <col min="13314" max="13316" width="0" style="279" hidden="1" customWidth="1"/>
    <col min="13317" max="13317" width="15" style="279" customWidth="1"/>
    <col min="13318" max="13318" width="21.85546875" style="279" customWidth="1"/>
    <col min="13319" max="13319" width="24.5703125" style="279" customWidth="1"/>
    <col min="13320" max="13320" width="43.42578125" style="279" customWidth="1"/>
    <col min="13321" max="13321" width="38.42578125" style="279" customWidth="1"/>
    <col min="13322" max="13322" width="43.7109375" style="279" customWidth="1"/>
    <col min="13323" max="13323" width="17.140625" style="279" customWidth="1"/>
    <col min="13324" max="13324" width="18.85546875" style="279" customWidth="1"/>
    <col min="13325" max="13325" width="13.42578125" style="279" customWidth="1"/>
    <col min="13326" max="13326" width="15.7109375" style="279" customWidth="1"/>
    <col min="13327" max="13327" width="15" style="279" customWidth="1"/>
    <col min="13328" max="13328" width="13.42578125" style="279" customWidth="1"/>
    <col min="13329" max="13329" width="15.42578125" style="279" customWidth="1"/>
    <col min="13330" max="13330" width="20.5703125" style="279" customWidth="1"/>
    <col min="13331" max="13331" width="14" style="279" customWidth="1"/>
    <col min="13332" max="13332" width="11.140625" style="279" customWidth="1"/>
    <col min="13333" max="13333" width="20.140625" style="279" customWidth="1"/>
    <col min="13334" max="13334" width="15.85546875" style="279" customWidth="1"/>
    <col min="13335" max="13335" width="15.7109375" style="279" customWidth="1"/>
    <col min="13336" max="13336" width="18.28515625" style="279" customWidth="1"/>
    <col min="13337" max="13337" width="21" style="279" customWidth="1"/>
    <col min="13338" max="13338" width="18.28515625" style="279" customWidth="1"/>
    <col min="13339" max="13339" width="16.42578125" style="279" customWidth="1"/>
    <col min="13340" max="13340" width="16.5703125" style="279" customWidth="1"/>
    <col min="13341" max="13341" width="18.5703125" style="279" customWidth="1"/>
    <col min="13342" max="13342" width="16.5703125" style="279" customWidth="1"/>
    <col min="13343" max="13343" width="22.42578125" style="279" customWidth="1"/>
    <col min="13344" max="13344" width="32" style="279" customWidth="1"/>
    <col min="13345" max="13345" width="14.7109375" style="279" customWidth="1"/>
    <col min="13346" max="13346" width="17.28515625" style="279" customWidth="1"/>
    <col min="13347" max="13569" width="7.85546875" style="279"/>
    <col min="13570" max="13572" width="0" style="279" hidden="1" customWidth="1"/>
    <col min="13573" max="13573" width="15" style="279" customWidth="1"/>
    <col min="13574" max="13574" width="21.85546875" style="279" customWidth="1"/>
    <col min="13575" max="13575" width="24.5703125" style="279" customWidth="1"/>
    <col min="13576" max="13576" width="43.42578125" style="279" customWidth="1"/>
    <col min="13577" max="13577" width="38.42578125" style="279" customWidth="1"/>
    <col min="13578" max="13578" width="43.7109375" style="279" customWidth="1"/>
    <col min="13579" max="13579" width="17.140625" style="279" customWidth="1"/>
    <col min="13580" max="13580" width="18.85546875" style="279" customWidth="1"/>
    <col min="13581" max="13581" width="13.42578125" style="279" customWidth="1"/>
    <col min="13582" max="13582" width="15.7109375" style="279" customWidth="1"/>
    <col min="13583" max="13583" width="15" style="279" customWidth="1"/>
    <col min="13584" max="13584" width="13.42578125" style="279" customWidth="1"/>
    <col min="13585" max="13585" width="15.42578125" style="279" customWidth="1"/>
    <col min="13586" max="13586" width="20.5703125" style="279" customWidth="1"/>
    <col min="13587" max="13587" width="14" style="279" customWidth="1"/>
    <col min="13588" max="13588" width="11.140625" style="279" customWidth="1"/>
    <col min="13589" max="13589" width="20.140625" style="279" customWidth="1"/>
    <col min="13590" max="13590" width="15.85546875" style="279" customWidth="1"/>
    <col min="13591" max="13591" width="15.7109375" style="279" customWidth="1"/>
    <col min="13592" max="13592" width="18.28515625" style="279" customWidth="1"/>
    <col min="13593" max="13593" width="21" style="279" customWidth="1"/>
    <col min="13594" max="13594" width="18.28515625" style="279" customWidth="1"/>
    <col min="13595" max="13595" width="16.42578125" style="279" customWidth="1"/>
    <col min="13596" max="13596" width="16.5703125" style="279" customWidth="1"/>
    <col min="13597" max="13597" width="18.5703125" style="279" customWidth="1"/>
    <col min="13598" max="13598" width="16.5703125" style="279" customWidth="1"/>
    <col min="13599" max="13599" width="22.42578125" style="279" customWidth="1"/>
    <col min="13600" max="13600" width="32" style="279" customWidth="1"/>
    <col min="13601" max="13601" width="14.7109375" style="279" customWidth="1"/>
    <col min="13602" max="13602" width="17.28515625" style="279" customWidth="1"/>
    <col min="13603" max="13825" width="7.85546875" style="279"/>
    <col min="13826" max="13828" width="0" style="279" hidden="1" customWidth="1"/>
    <col min="13829" max="13829" width="15" style="279" customWidth="1"/>
    <col min="13830" max="13830" width="21.85546875" style="279" customWidth="1"/>
    <col min="13831" max="13831" width="24.5703125" style="279" customWidth="1"/>
    <col min="13832" max="13832" width="43.42578125" style="279" customWidth="1"/>
    <col min="13833" max="13833" width="38.42578125" style="279" customWidth="1"/>
    <col min="13834" max="13834" width="43.7109375" style="279" customWidth="1"/>
    <col min="13835" max="13835" width="17.140625" style="279" customWidth="1"/>
    <col min="13836" max="13836" width="18.85546875" style="279" customWidth="1"/>
    <col min="13837" max="13837" width="13.42578125" style="279" customWidth="1"/>
    <col min="13838" max="13838" width="15.7109375" style="279" customWidth="1"/>
    <col min="13839" max="13839" width="15" style="279" customWidth="1"/>
    <col min="13840" max="13840" width="13.42578125" style="279" customWidth="1"/>
    <col min="13841" max="13841" width="15.42578125" style="279" customWidth="1"/>
    <col min="13842" max="13842" width="20.5703125" style="279" customWidth="1"/>
    <col min="13843" max="13843" width="14" style="279" customWidth="1"/>
    <col min="13844" max="13844" width="11.140625" style="279" customWidth="1"/>
    <col min="13845" max="13845" width="20.140625" style="279" customWidth="1"/>
    <col min="13846" max="13846" width="15.85546875" style="279" customWidth="1"/>
    <col min="13847" max="13847" width="15.7109375" style="279" customWidth="1"/>
    <col min="13848" max="13848" width="18.28515625" style="279" customWidth="1"/>
    <col min="13849" max="13849" width="21" style="279" customWidth="1"/>
    <col min="13850" max="13850" width="18.28515625" style="279" customWidth="1"/>
    <col min="13851" max="13851" width="16.42578125" style="279" customWidth="1"/>
    <col min="13852" max="13852" width="16.5703125" style="279" customWidth="1"/>
    <col min="13853" max="13853" width="18.5703125" style="279" customWidth="1"/>
    <col min="13854" max="13854" width="16.5703125" style="279" customWidth="1"/>
    <col min="13855" max="13855" width="22.42578125" style="279" customWidth="1"/>
    <col min="13856" max="13856" width="32" style="279" customWidth="1"/>
    <col min="13857" max="13857" width="14.7109375" style="279" customWidth="1"/>
    <col min="13858" max="13858" width="17.28515625" style="279" customWidth="1"/>
    <col min="13859" max="14081" width="7.85546875" style="279"/>
    <col min="14082" max="14084" width="0" style="279" hidden="1" customWidth="1"/>
    <col min="14085" max="14085" width="15" style="279" customWidth="1"/>
    <col min="14086" max="14086" width="21.85546875" style="279" customWidth="1"/>
    <col min="14087" max="14087" width="24.5703125" style="279" customWidth="1"/>
    <col min="14088" max="14088" width="43.42578125" style="279" customWidth="1"/>
    <col min="14089" max="14089" width="38.42578125" style="279" customWidth="1"/>
    <col min="14090" max="14090" width="43.7109375" style="279" customWidth="1"/>
    <col min="14091" max="14091" width="17.140625" style="279" customWidth="1"/>
    <col min="14092" max="14092" width="18.85546875" style="279" customWidth="1"/>
    <col min="14093" max="14093" width="13.42578125" style="279" customWidth="1"/>
    <col min="14094" max="14094" width="15.7109375" style="279" customWidth="1"/>
    <col min="14095" max="14095" width="15" style="279" customWidth="1"/>
    <col min="14096" max="14096" width="13.42578125" style="279" customWidth="1"/>
    <col min="14097" max="14097" width="15.42578125" style="279" customWidth="1"/>
    <col min="14098" max="14098" width="20.5703125" style="279" customWidth="1"/>
    <col min="14099" max="14099" width="14" style="279" customWidth="1"/>
    <col min="14100" max="14100" width="11.140625" style="279" customWidth="1"/>
    <col min="14101" max="14101" width="20.140625" style="279" customWidth="1"/>
    <col min="14102" max="14102" width="15.85546875" style="279" customWidth="1"/>
    <col min="14103" max="14103" width="15.7109375" style="279" customWidth="1"/>
    <col min="14104" max="14104" width="18.28515625" style="279" customWidth="1"/>
    <col min="14105" max="14105" width="21" style="279" customWidth="1"/>
    <col min="14106" max="14106" width="18.28515625" style="279" customWidth="1"/>
    <col min="14107" max="14107" width="16.42578125" style="279" customWidth="1"/>
    <col min="14108" max="14108" width="16.5703125" style="279" customWidth="1"/>
    <col min="14109" max="14109" width="18.5703125" style="279" customWidth="1"/>
    <col min="14110" max="14110" width="16.5703125" style="279" customWidth="1"/>
    <col min="14111" max="14111" width="22.42578125" style="279" customWidth="1"/>
    <col min="14112" max="14112" width="32" style="279" customWidth="1"/>
    <col min="14113" max="14113" width="14.7109375" style="279" customWidth="1"/>
    <col min="14114" max="14114" width="17.28515625" style="279" customWidth="1"/>
    <col min="14115" max="14337" width="7.85546875" style="279"/>
    <col min="14338" max="14340" width="0" style="279" hidden="1" customWidth="1"/>
    <col min="14341" max="14341" width="15" style="279" customWidth="1"/>
    <col min="14342" max="14342" width="21.85546875" style="279" customWidth="1"/>
    <col min="14343" max="14343" width="24.5703125" style="279" customWidth="1"/>
    <col min="14344" max="14344" width="43.42578125" style="279" customWidth="1"/>
    <col min="14345" max="14345" width="38.42578125" style="279" customWidth="1"/>
    <col min="14346" max="14346" width="43.7109375" style="279" customWidth="1"/>
    <col min="14347" max="14347" width="17.140625" style="279" customWidth="1"/>
    <col min="14348" max="14348" width="18.85546875" style="279" customWidth="1"/>
    <col min="14349" max="14349" width="13.42578125" style="279" customWidth="1"/>
    <col min="14350" max="14350" width="15.7109375" style="279" customWidth="1"/>
    <col min="14351" max="14351" width="15" style="279" customWidth="1"/>
    <col min="14352" max="14352" width="13.42578125" style="279" customWidth="1"/>
    <col min="14353" max="14353" width="15.42578125" style="279" customWidth="1"/>
    <col min="14354" max="14354" width="20.5703125" style="279" customWidth="1"/>
    <col min="14355" max="14355" width="14" style="279" customWidth="1"/>
    <col min="14356" max="14356" width="11.140625" style="279" customWidth="1"/>
    <col min="14357" max="14357" width="20.140625" style="279" customWidth="1"/>
    <col min="14358" max="14358" width="15.85546875" style="279" customWidth="1"/>
    <col min="14359" max="14359" width="15.7109375" style="279" customWidth="1"/>
    <col min="14360" max="14360" width="18.28515625" style="279" customWidth="1"/>
    <col min="14361" max="14361" width="21" style="279" customWidth="1"/>
    <col min="14362" max="14362" width="18.28515625" style="279" customWidth="1"/>
    <col min="14363" max="14363" width="16.42578125" style="279" customWidth="1"/>
    <col min="14364" max="14364" width="16.5703125" style="279" customWidth="1"/>
    <col min="14365" max="14365" width="18.5703125" style="279" customWidth="1"/>
    <col min="14366" max="14366" width="16.5703125" style="279" customWidth="1"/>
    <col min="14367" max="14367" width="22.42578125" style="279" customWidth="1"/>
    <col min="14368" max="14368" width="32" style="279" customWidth="1"/>
    <col min="14369" max="14369" width="14.7109375" style="279" customWidth="1"/>
    <col min="14370" max="14370" width="17.28515625" style="279" customWidth="1"/>
    <col min="14371" max="14593" width="7.85546875" style="279"/>
    <col min="14594" max="14596" width="0" style="279" hidden="1" customWidth="1"/>
    <col min="14597" max="14597" width="15" style="279" customWidth="1"/>
    <col min="14598" max="14598" width="21.85546875" style="279" customWidth="1"/>
    <col min="14599" max="14599" width="24.5703125" style="279" customWidth="1"/>
    <col min="14600" max="14600" width="43.42578125" style="279" customWidth="1"/>
    <col min="14601" max="14601" width="38.42578125" style="279" customWidth="1"/>
    <col min="14602" max="14602" width="43.7109375" style="279" customWidth="1"/>
    <col min="14603" max="14603" width="17.140625" style="279" customWidth="1"/>
    <col min="14604" max="14604" width="18.85546875" style="279" customWidth="1"/>
    <col min="14605" max="14605" width="13.42578125" style="279" customWidth="1"/>
    <col min="14606" max="14606" width="15.7109375" style="279" customWidth="1"/>
    <col min="14607" max="14607" width="15" style="279" customWidth="1"/>
    <col min="14608" max="14608" width="13.42578125" style="279" customWidth="1"/>
    <col min="14609" max="14609" width="15.42578125" style="279" customWidth="1"/>
    <col min="14610" max="14610" width="20.5703125" style="279" customWidth="1"/>
    <col min="14611" max="14611" width="14" style="279" customWidth="1"/>
    <col min="14612" max="14612" width="11.140625" style="279" customWidth="1"/>
    <col min="14613" max="14613" width="20.140625" style="279" customWidth="1"/>
    <col min="14614" max="14614" width="15.85546875" style="279" customWidth="1"/>
    <col min="14615" max="14615" width="15.7109375" style="279" customWidth="1"/>
    <col min="14616" max="14616" width="18.28515625" style="279" customWidth="1"/>
    <col min="14617" max="14617" width="21" style="279" customWidth="1"/>
    <col min="14618" max="14618" width="18.28515625" style="279" customWidth="1"/>
    <col min="14619" max="14619" width="16.42578125" style="279" customWidth="1"/>
    <col min="14620" max="14620" width="16.5703125" style="279" customWidth="1"/>
    <col min="14621" max="14621" width="18.5703125" style="279" customWidth="1"/>
    <col min="14622" max="14622" width="16.5703125" style="279" customWidth="1"/>
    <col min="14623" max="14623" width="22.42578125" style="279" customWidth="1"/>
    <col min="14624" max="14624" width="32" style="279" customWidth="1"/>
    <col min="14625" max="14625" width="14.7109375" style="279" customWidth="1"/>
    <col min="14626" max="14626" width="17.28515625" style="279" customWidth="1"/>
    <col min="14627" max="14849" width="7.85546875" style="279"/>
    <col min="14850" max="14852" width="0" style="279" hidden="1" customWidth="1"/>
    <col min="14853" max="14853" width="15" style="279" customWidth="1"/>
    <col min="14854" max="14854" width="21.85546875" style="279" customWidth="1"/>
    <col min="14855" max="14855" width="24.5703125" style="279" customWidth="1"/>
    <col min="14856" max="14856" width="43.42578125" style="279" customWidth="1"/>
    <col min="14857" max="14857" width="38.42578125" style="279" customWidth="1"/>
    <col min="14858" max="14858" width="43.7109375" style="279" customWidth="1"/>
    <col min="14859" max="14859" width="17.140625" style="279" customWidth="1"/>
    <col min="14860" max="14860" width="18.85546875" style="279" customWidth="1"/>
    <col min="14861" max="14861" width="13.42578125" style="279" customWidth="1"/>
    <col min="14862" max="14862" width="15.7109375" style="279" customWidth="1"/>
    <col min="14863" max="14863" width="15" style="279" customWidth="1"/>
    <col min="14864" max="14864" width="13.42578125" style="279" customWidth="1"/>
    <col min="14865" max="14865" width="15.42578125" style="279" customWidth="1"/>
    <col min="14866" max="14866" width="20.5703125" style="279" customWidth="1"/>
    <col min="14867" max="14867" width="14" style="279" customWidth="1"/>
    <col min="14868" max="14868" width="11.140625" style="279" customWidth="1"/>
    <col min="14869" max="14869" width="20.140625" style="279" customWidth="1"/>
    <col min="14870" max="14870" width="15.85546875" style="279" customWidth="1"/>
    <col min="14871" max="14871" width="15.7109375" style="279" customWidth="1"/>
    <col min="14872" max="14872" width="18.28515625" style="279" customWidth="1"/>
    <col min="14873" max="14873" width="21" style="279" customWidth="1"/>
    <col min="14874" max="14874" width="18.28515625" style="279" customWidth="1"/>
    <col min="14875" max="14875" width="16.42578125" style="279" customWidth="1"/>
    <col min="14876" max="14876" width="16.5703125" style="279" customWidth="1"/>
    <col min="14877" max="14877" width="18.5703125" style="279" customWidth="1"/>
    <col min="14878" max="14878" width="16.5703125" style="279" customWidth="1"/>
    <col min="14879" max="14879" width="22.42578125" style="279" customWidth="1"/>
    <col min="14880" max="14880" width="32" style="279" customWidth="1"/>
    <col min="14881" max="14881" width="14.7109375" style="279" customWidth="1"/>
    <col min="14882" max="14882" width="17.28515625" style="279" customWidth="1"/>
    <col min="14883" max="15105" width="7.85546875" style="279"/>
    <col min="15106" max="15108" width="0" style="279" hidden="1" customWidth="1"/>
    <col min="15109" max="15109" width="15" style="279" customWidth="1"/>
    <col min="15110" max="15110" width="21.85546875" style="279" customWidth="1"/>
    <col min="15111" max="15111" width="24.5703125" style="279" customWidth="1"/>
    <col min="15112" max="15112" width="43.42578125" style="279" customWidth="1"/>
    <col min="15113" max="15113" width="38.42578125" style="279" customWidth="1"/>
    <col min="15114" max="15114" width="43.7109375" style="279" customWidth="1"/>
    <col min="15115" max="15115" width="17.140625" style="279" customWidth="1"/>
    <col min="15116" max="15116" width="18.85546875" style="279" customWidth="1"/>
    <col min="15117" max="15117" width="13.42578125" style="279" customWidth="1"/>
    <col min="15118" max="15118" width="15.7109375" style="279" customWidth="1"/>
    <col min="15119" max="15119" width="15" style="279" customWidth="1"/>
    <col min="15120" max="15120" width="13.42578125" style="279" customWidth="1"/>
    <col min="15121" max="15121" width="15.42578125" style="279" customWidth="1"/>
    <col min="15122" max="15122" width="20.5703125" style="279" customWidth="1"/>
    <col min="15123" max="15123" width="14" style="279" customWidth="1"/>
    <col min="15124" max="15124" width="11.140625" style="279" customWidth="1"/>
    <col min="15125" max="15125" width="20.140625" style="279" customWidth="1"/>
    <col min="15126" max="15126" width="15.85546875" style="279" customWidth="1"/>
    <col min="15127" max="15127" width="15.7109375" style="279" customWidth="1"/>
    <col min="15128" max="15128" width="18.28515625" style="279" customWidth="1"/>
    <col min="15129" max="15129" width="21" style="279" customWidth="1"/>
    <col min="15130" max="15130" width="18.28515625" style="279" customWidth="1"/>
    <col min="15131" max="15131" width="16.42578125" style="279" customWidth="1"/>
    <col min="15132" max="15132" width="16.5703125" style="279" customWidth="1"/>
    <col min="15133" max="15133" width="18.5703125" style="279" customWidth="1"/>
    <col min="15134" max="15134" width="16.5703125" style="279" customWidth="1"/>
    <col min="15135" max="15135" width="22.42578125" style="279" customWidth="1"/>
    <col min="15136" max="15136" width="32" style="279" customWidth="1"/>
    <col min="15137" max="15137" width="14.7109375" style="279" customWidth="1"/>
    <col min="15138" max="15138" width="17.28515625" style="279" customWidth="1"/>
    <col min="15139" max="15361" width="7.85546875" style="279"/>
    <col min="15362" max="15364" width="0" style="279" hidden="1" customWidth="1"/>
    <col min="15365" max="15365" width="15" style="279" customWidth="1"/>
    <col min="15366" max="15366" width="21.85546875" style="279" customWidth="1"/>
    <col min="15367" max="15367" width="24.5703125" style="279" customWidth="1"/>
    <col min="15368" max="15368" width="43.42578125" style="279" customWidth="1"/>
    <col min="15369" max="15369" width="38.42578125" style="279" customWidth="1"/>
    <col min="15370" max="15370" width="43.7109375" style="279" customWidth="1"/>
    <col min="15371" max="15371" width="17.140625" style="279" customWidth="1"/>
    <col min="15372" max="15372" width="18.85546875" style="279" customWidth="1"/>
    <col min="15373" max="15373" width="13.42578125" style="279" customWidth="1"/>
    <col min="15374" max="15374" width="15.7109375" style="279" customWidth="1"/>
    <col min="15375" max="15375" width="15" style="279" customWidth="1"/>
    <col min="15376" max="15376" width="13.42578125" style="279" customWidth="1"/>
    <col min="15377" max="15377" width="15.42578125" style="279" customWidth="1"/>
    <col min="15378" max="15378" width="20.5703125" style="279" customWidth="1"/>
    <col min="15379" max="15379" width="14" style="279" customWidth="1"/>
    <col min="15380" max="15380" width="11.140625" style="279" customWidth="1"/>
    <col min="15381" max="15381" width="20.140625" style="279" customWidth="1"/>
    <col min="15382" max="15382" width="15.85546875" style="279" customWidth="1"/>
    <col min="15383" max="15383" width="15.7109375" style="279" customWidth="1"/>
    <col min="15384" max="15384" width="18.28515625" style="279" customWidth="1"/>
    <col min="15385" max="15385" width="21" style="279" customWidth="1"/>
    <col min="15386" max="15386" width="18.28515625" style="279" customWidth="1"/>
    <col min="15387" max="15387" width="16.42578125" style="279" customWidth="1"/>
    <col min="15388" max="15388" width="16.5703125" style="279" customWidth="1"/>
    <col min="15389" max="15389" width="18.5703125" style="279" customWidth="1"/>
    <col min="15390" max="15390" width="16.5703125" style="279" customWidth="1"/>
    <col min="15391" max="15391" width="22.42578125" style="279" customWidth="1"/>
    <col min="15392" max="15392" width="32" style="279" customWidth="1"/>
    <col min="15393" max="15393" width="14.7109375" style="279" customWidth="1"/>
    <col min="15394" max="15394" width="17.28515625" style="279" customWidth="1"/>
    <col min="15395" max="15617" width="7.85546875" style="279"/>
    <col min="15618" max="15620" width="0" style="279" hidden="1" customWidth="1"/>
    <col min="15621" max="15621" width="15" style="279" customWidth="1"/>
    <col min="15622" max="15622" width="21.85546875" style="279" customWidth="1"/>
    <col min="15623" max="15623" width="24.5703125" style="279" customWidth="1"/>
    <col min="15624" max="15624" width="43.42578125" style="279" customWidth="1"/>
    <col min="15625" max="15625" width="38.42578125" style="279" customWidth="1"/>
    <col min="15626" max="15626" width="43.7109375" style="279" customWidth="1"/>
    <col min="15627" max="15627" width="17.140625" style="279" customWidth="1"/>
    <col min="15628" max="15628" width="18.85546875" style="279" customWidth="1"/>
    <col min="15629" max="15629" width="13.42578125" style="279" customWidth="1"/>
    <col min="15630" max="15630" width="15.7109375" style="279" customWidth="1"/>
    <col min="15631" max="15631" width="15" style="279" customWidth="1"/>
    <col min="15632" max="15632" width="13.42578125" style="279" customWidth="1"/>
    <col min="15633" max="15633" width="15.42578125" style="279" customWidth="1"/>
    <col min="15634" max="15634" width="20.5703125" style="279" customWidth="1"/>
    <col min="15635" max="15635" width="14" style="279" customWidth="1"/>
    <col min="15636" max="15636" width="11.140625" style="279" customWidth="1"/>
    <col min="15637" max="15637" width="20.140625" style="279" customWidth="1"/>
    <col min="15638" max="15638" width="15.85546875" style="279" customWidth="1"/>
    <col min="15639" max="15639" width="15.7109375" style="279" customWidth="1"/>
    <col min="15640" max="15640" width="18.28515625" style="279" customWidth="1"/>
    <col min="15641" max="15641" width="21" style="279" customWidth="1"/>
    <col min="15642" max="15642" width="18.28515625" style="279" customWidth="1"/>
    <col min="15643" max="15643" width="16.42578125" style="279" customWidth="1"/>
    <col min="15644" max="15644" width="16.5703125" style="279" customWidth="1"/>
    <col min="15645" max="15645" width="18.5703125" style="279" customWidth="1"/>
    <col min="15646" max="15646" width="16.5703125" style="279" customWidth="1"/>
    <col min="15647" max="15647" width="22.42578125" style="279" customWidth="1"/>
    <col min="15648" max="15648" width="32" style="279" customWidth="1"/>
    <col min="15649" max="15649" width="14.7109375" style="279" customWidth="1"/>
    <col min="15650" max="15650" width="17.28515625" style="279" customWidth="1"/>
    <col min="15651" max="15873" width="7.85546875" style="279"/>
    <col min="15874" max="15876" width="0" style="279" hidden="1" customWidth="1"/>
    <col min="15877" max="15877" width="15" style="279" customWidth="1"/>
    <col min="15878" max="15878" width="21.85546875" style="279" customWidth="1"/>
    <col min="15879" max="15879" width="24.5703125" style="279" customWidth="1"/>
    <col min="15880" max="15880" width="43.42578125" style="279" customWidth="1"/>
    <col min="15881" max="15881" width="38.42578125" style="279" customWidth="1"/>
    <col min="15882" max="15882" width="43.7109375" style="279" customWidth="1"/>
    <col min="15883" max="15883" width="17.140625" style="279" customWidth="1"/>
    <col min="15884" max="15884" width="18.85546875" style="279" customWidth="1"/>
    <col min="15885" max="15885" width="13.42578125" style="279" customWidth="1"/>
    <col min="15886" max="15886" width="15.7109375" style="279" customWidth="1"/>
    <col min="15887" max="15887" width="15" style="279" customWidth="1"/>
    <col min="15888" max="15888" width="13.42578125" style="279" customWidth="1"/>
    <col min="15889" max="15889" width="15.42578125" style="279" customWidth="1"/>
    <col min="15890" max="15890" width="20.5703125" style="279" customWidth="1"/>
    <col min="15891" max="15891" width="14" style="279" customWidth="1"/>
    <col min="15892" max="15892" width="11.140625" style="279" customWidth="1"/>
    <col min="15893" max="15893" width="20.140625" style="279" customWidth="1"/>
    <col min="15894" max="15894" width="15.85546875" style="279" customWidth="1"/>
    <col min="15895" max="15895" width="15.7109375" style="279" customWidth="1"/>
    <col min="15896" max="15896" width="18.28515625" style="279" customWidth="1"/>
    <col min="15897" max="15897" width="21" style="279" customWidth="1"/>
    <col min="15898" max="15898" width="18.28515625" style="279" customWidth="1"/>
    <col min="15899" max="15899" width="16.42578125" style="279" customWidth="1"/>
    <col min="15900" max="15900" width="16.5703125" style="279" customWidth="1"/>
    <col min="15901" max="15901" width="18.5703125" style="279" customWidth="1"/>
    <col min="15902" max="15902" width="16.5703125" style="279" customWidth="1"/>
    <col min="15903" max="15903" width="22.42578125" style="279" customWidth="1"/>
    <col min="15904" max="15904" width="32" style="279" customWidth="1"/>
    <col min="15905" max="15905" width="14.7109375" style="279" customWidth="1"/>
    <col min="15906" max="15906" width="17.28515625" style="279" customWidth="1"/>
    <col min="15907" max="16129" width="7.85546875" style="279"/>
    <col min="16130" max="16132" width="0" style="279" hidden="1" customWidth="1"/>
    <col min="16133" max="16133" width="15" style="279" customWidth="1"/>
    <col min="16134" max="16134" width="21.85546875" style="279" customWidth="1"/>
    <col min="16135" max="16135" width="24.5703125" style="279" customWidth="1"/>
    <col min="16136" max="16136" width="43.42578125" style="279" customWidth="1"/>
    <col min="16137" max="16137" width="38.42578125" style="279" customWidth="1"/>
    <col min="16138" max="16138" width="43.7109375" style="279" customWidth="1"/>
    <col min="16139" max="16139" width="17.140625" style="279" customWidth="1"/>
    <col min="16140" max="16140" width="18.85546875" style="279" customWidth="1"/>
    <col min="16141" max="16141" width="13.42578125" style="279" customWidth="1"/>
    <col min="16142" max="16142" width="15.7109375" style="279" customWidth="1"/>
    <col min="16143" max="16143" width="15" style="279" customWidth="1"/>
    <col min="16144" max="16144" width="13.42578125" style="279" customWidth="1"/>
    <col min="16145" max="16145" width="15.42578125" style="279" customWidth="1"/>
    <col min="16146" max="16146" width="20.5703125" style="279" customWidth="1"/>
    <col min="16147" max="16147" width="14" style="279" customWidth="1"/>
    <col min="16148" max="16148" width="11.140625" style="279" customWidth="1"/>
    <col min="16149" max="16149" width="20.140625" style="279" customWidth="1"/>
    <col min="16150" max="16150" width="15.85546875" style="279" customWidth="1"/>
    <col min="16151" max="16151" width="15.7109375" style="279" customWidth="1"/>
    <col min="16152" max="16152" width="18.28515625" style="279" customWidth="1"/>
    <col min="16153" max="16153" width="21" style="279" customWidth="1"/>
    <col min="16154" max="16154" width="18.28515625" style="279" customWidth="1"/>
    <col min="16155" max="16155" width="16.42578125" style="279" customWidth="1"/>
    <col min="16156" max="16156" width="16.5703125" style="279" customWidth="1"/>
    <col min="16157" max="16157" width="18.5703125" style="279" customWidth="1"/>
    <col min="16158" max="16158" width="16.5703125" style="279" customWidth="1"/>
    <col min="16159" max="16159" width="22.42578125" style="279" customWidth="1"/>
    <col min="16160" max="16160" width="32" style="279" customWidth="1"/>
    <col min="16161" max="16161" width="14.7109375" style="279" customWidth="1"/>
    <col min="16162" max="16162" width="17.28515625" style="279" customWidth="1"/>
    <col min="16163" max="16384" width="7.85546875" style="279"/>
  </cols>
  <sheetData>
    <row r="1" spans="1:31" ht="23.25">
      <c r="A1" s="281"/>
      <c r="B1" s="281"/>
      <c r="C1" s="281"/>
      <c r="D1" s="282"/>
      <c r="E1" s="282"/>
      <c r="F1" s="359"/>
      <c r="G1" s="359"/>
      <c r="H1" s="359"/>
      <c r="I1" s="359"/>
      <c r="J1" s="359"/>
      <c r="K1" s="359"/>
      <c r="L1" s="282"/>
      <c r="M1" s="282"/>
      <c r="N1" s="282"/>
      <c r="O1" s="359"/>
      <c r="P1" s="279"/>
      <c r="Q1" s="279"/>
      <c r="R1" s="279"/>
      <c r="S1" s="283" t="s">
        <v>440</v>
      </c>
      <c r="T1" s="283"/>
      <c r="U1" s="283"/>
    </row>
    <row r="2" spans="1:31" ht="23.25">
      <c r="A2" s="281"/>
      <c r="B2" s="281"/>
      <c r="C2" s="281"/>
      <c r="D2" s="282"/>
      <c r="E2" s="282"/>
      <c r="F2" s="777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283" t="s">
        <v>441</v>
      </c>
      <c r="T2" s="283"/>
      <c r="U2" s="283"/>
    </row>
    <row r="3" spans="1:31" ht="20.25">
      <c r="A3" s="281"/>
      <c r="B3" s="281"/>
      <c r="C3" s="281"/>
      <c r="D3" s="284" t="s">
        <v>427</v>
      </c>
      <c r="E3" s="282"/>
      <c r="F3" s="777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</row>
    <row r="4" spans="1:31" ht="20.25">
      <c r="A4" s="281"/>
      <c r="B4" s="281"/>
      <c r="C4" s="281"/>
      <c r="D4" s="285" t="s">
        <v>405</v>
      </c>
      <c r="E4" s="282"/>
      <c r="F4" s="777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</row>
    <row r="5" spans="1:31" ht="20.25">
      <c r="A5" s="281"/>
      <c r="B5" s="281"/>
      <c r="C5" s="281"/>
      <c r="D5" s="285"/>
      <c r="E5" s="282"/>
      <c r="F5" s="359"/>
      <c r="G5" s="359"/>
      <c r="H5" s="359"/>
      <c r="I5" s="359"/>
      <c r="J5" s="359"/>
      <c r="K5" s="359"/>
      <c r="L5" s="282"/>
      <c r="M5" s="282"/>
      <c r="N5" s="282"/>
      <c r="O5" s="359"/>
      <c r="P5" s="279"/>
      <c r="Q5" s="279"/>
      <c r="R5" s="279"/>
    </row>
    <row r="6" spans="1:31" ht="39.75" customHeight="1">
      <c r="A6" s="281"/>
      <c r="B6" s="281"/>
      <c r="C6" s="281"/>
      <c r="D6" s="779" t="s">
        <v>442</v>
      </c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684"/>
      <c r="P6" s="684"/>
      <c r="Q6" s="684"/>
      <c r="R6" s="684"/>
      <c r="S6" s="684"/>
      <c r="T6" s="684"/>
      <c r="U6" s="684"/>
      <c r="V6" s="336" t="s">
        <v>0</v>
      </c>
    </row>
    <row r="7" spans="1:31" ht="18.75">
      <c r="A7" s="281"/>
      <c r="B7" s="281"/>
      <c r="C7" s="281"/>
      <c r="D7" s="281"/>
      <c r="E7" s="780" t="s">
        <v>0</v>
      </c>
      <c r="F7" s="781"/>
      <c r="G7" s="781"/>
      <c r="H7" s="781"/>
      <c r="I7" s="781"/>
      <c r="J7" s="781"/>
      <c r="K7" s="781"/>
      <c r="L7" s="781"/>
      <c r="M7" s="781"/>
      <c r="N7" s="781"/>
      <c r="O7" s="781"/>
      <c r="P7" s="781"/>
      <c r="Q7" s="781"/>
      <c r="R7" s="782"/>
      <c r="S7" s="783"/>
      <c r="T7" s="783"/>
      <c r="U7" s="783"/>
      <c r="V7" s="783"/>
      <c r="W7" s="783"/>
      <c r="X7" s="783"/>
      <c r="Y7" s="783"/>
      <c r="Z7" s="783"/>
      <c r="AA7" s="783"/>
      <c r="AB7" s="783"/>
      <c r="AC7" s="783"/>
      <c r="AD7" s="783"/>
      <c r="AE7" s="783"/>
    </row>
    <row r="8" spans="1:31" s="280" customFormat="1" ht="36.75" customHeight="1">
      <c r="A8" s="286" t="s">
        <v>443</v>
      </c>
      <c r="B8" s="287" t="s">
        <v>444</v>
      </c>
      <c r="C8" s="288">
        <v>0</v>
      </c>
      <c r="D8" s="742" t="s">
        <v>445</v>
      </c>
      <c r="E8" s="744" t="s">
        <v>446</v>
      </c>
      <c r="F8" s="746" t="s">
        <v>447</v>
      </c>
      <c r="G8" s="747"/>
      <c r="H8" s="747"/>
      <c r="I8" s="747"/>
      <c r="J8" s="747"/>
      <c r="K8" s="747"/>
      <c r="L8" s="747"/>
      <c r="M8" s="747"/>
      <c r="N8" s="747"/>
      <c r="O8" s="747"/>
      <c r="P8" s="747"/>
      <c r="Q8" s="360"/>
      <c r="R8" s="748" t="s">
        <v>336</v>
      </c>
      <c r="S8" s="756" t="s">
        <v>448</v>
      </c>
      <c r="T8" s="757"/>
      <c r="U8" s="757"/>
      <c r="V8" s="758"/>
    </row>
    <row r="9" spans="1:31" s="280" customFormat="1" ht="32.25" customHeight="1">
      <c r="A9" s="286"/>
      <c r="B9" s="287"/>
      <c r="C9" s="288"/>
      <c r="D9" s="743"/>
      <c r="E9" s="745"/>
      <c r="F9" s="759" t="s">
        <v>449</v>
      </c>
      <c r="G9" s="759"/>
      <c r="H9" s="759"/>
      <c r="I9" s="759"/>
      <c r="J9" s="759"/>
      <c r="K9" s="759"/>
      <c r="L9" s="760"/>
      <c r="M9" s="760"/>
      <c r="N9" s="760"/>
      <c r="O9" s="760"/>
      <c r="P9" s="760"/>
      <c r="Q9" s="366" t="s">
        <v>450</v>
      </c>
      <c r="R9" s="749"/>
      <c r="S9" s="761" t="s">
        <v>451</v>
      </c>
      <c r="T9" s="763" t="s">
        <v>452</v>
      </c>
      <c r="U9" s="728"/>
      <c r="V9" s="764" t="s">
        <v>336</v>
      </c>
    </row>
    <row r="10" spans="1:31" s="280" customFormat="1" ht="33.75" customHeight="1">
      <c r="A10" s="286" t="s">
        <v>453</v>
      </c>
      <c r="B10" s="287" t="s">
        <v>444</v>
      </c>
      <c r="C10" s="288">
        <v>0</v>
      </c>
      <c r="D10" s="743"/>
      <c r="E10" s="745"/>
      <c r="F10" s="753" t="s">
        <v>454</v>
      </c>
      <c r="G10" s="754"/>
      <c r="H10" s="754"/>
      <c r="I10" s="754"/>
      <c r="J10" s="754"/>
      <c r="K10" s="754"/>
      <c r="L10" s="754"/>
      <c r="M10" s="754"/>
      <c r="N10" s="754"/>
      <c r="O10" s="754"/>
      <c r="P10" s="755"/>
      <c r="Q10" s="362" t="s">
        <v>455</v>
      </c>
      <c r="R10" s="749"/>
      <c r="S10" s="762"/>
      <c r="T10" s="337" t="s">
        <v>455</v>
      </c>
      <c r="U10" s="340" t="s">
        <v>456</v>
      </c>
      <c r="V10" s="765"/>
    </row>
    <row r="11" spans="1:31" s="280" customFormat="1" ht="128.25" customHeight="1">
      <c r="A11" s="286" t="s">
        <v>457</v>
      </c>
      <c r="B11" s="287" t="s">
        <v>444</v>
      </c>
      <c r="C11" s="288">
        <v>0</v>
      </c>
      <c r="D11" s="743"/>
      <c r="E11" s="745"/>
      <c r="F11" s="771" t="s">
        <v>580</v>
      </c>
      <c r="G11" s="740" t="s">
        <v>429</v>
      </c>
      <c r="H11" s="774"/>
      <c r="I11" s="774"/>
      <c r="J11" s="774"/>
      <c r="K11" s="774"/>
      <c r="L11" s="741"/>
      <c r="M11" s="740" t="s">
        <v>357</v>
      </c>
      <c r="N11" s="741"/>
      <c r="O11" s="775" t="s">
        <v>429</v>
      </c>
      <c r="P11" s="776"/>
      <c r="Q11" s="731" t="s">
        <v>458</v>
      </c>
      <c r="R11" s="749"/>
      <c r="S11" s="733" t="s">
        <v>76</v>
      </c>
      <c r="T11" s="338"/>
      <c r="U11" s="363" t="s">
        <v>312</v>
      </c>
      <c r="V11" s="765"/>
    </row>
    <row r="12" spans="1:31" s="280" customFormat="1" ht="21" hidden="1" customHeight="1">
      <c r="A12" s="286"/>
      <c r="B12" s="287"/>
      <c r="C12" s="288"/>
      <c r="D12" s="743"/>
      <c r="E12" s="745"/>
      <c r="F12" s="772"/>
      <c r="G12" s="735" t="s">
        <v>459</v>
      </c>
      <c r="H12" s="735" t="s">
        <v>460</v>
      </c>
      <c r="I12" s="735" t="s">
        <v>461</v>
      </c>
      <c r="J12" s="735" t="s">
        <v>462</v>
      </c>
      <c r="K12" s="737" t="s">
        <v>463</v>
      </c>
      <c r="L12" s="737" t="s">
        <v>464</v>
      </c>
      <c r="M12" s="543"/>
      <c r="N12" s="546"/>
      <c r="O12" s="767" t="s">
        <v>583</v>
      </c>
      <c r="P12" s="768"/>
      <c r="Q12" s="732"/>
      <c r="R12" s="749"/>
      <c r="S12" s="734"/>
      <c r="T12" s="720"/>
      <c r="U12" s="722" t="s">
        <v>476</v>
      </c>
      <c r="V12" s="765"/>
    </row>
    <row r="13" spans="1:31" s="280" customFormat="1" ht="116.25" customHeight="1">
      <c r="A13" s="286"/>
      <c r="B13" s="287"/>
      <c r="C13" s="288"/>
      <c r="D13" s="743"/>
      <c r="E13" s="745"/>
      <c r="F13" s="773"/>
      <c r="G13" s="736"/>
      <c r="H13" s="736"/>
      <c r="I13" s="736"/>
      <c r="J13" s="736"/>
      <c r="K13" s="738"/>
      <c r="L13" s="739"/>
      <c r="M13" s="544" t="s">
        <v>581</v>
      </c>
      <c r="N13" s="545" t="s">
        <v>582</v>
      </c>
      <c r="O13" s="769"/>
      <c r="P13" s="770"/>
      <c r="Q13" s="732"/>
      <c r="R13" s="750"/>
      <c r="S13" s="734"/>
      <c r="T13" s="721"/>
      <c r="U13" s="723"/>
      <c r="V13" s="766"/>
    </row>
    <row r="14" spans="1:31" s="295" customFormat="1" ht="15.75">
      <c r="A14" s="289"/>
      <c r="B14" s="290"/>
      <c r="C14" s="291"/>
      <c r="D14" s="353">
        <v>1</v>
      </c>
      <c r="E14" s="364">
        <v>2</v>
      </c>
      <c r="F14" s="364">
        <v>3</v>
      </c>
      <c r="G14" s="364">
        <v>4</v>
      </c>
      <c r="H14" s="364">
        <v>5</v>
      </c>
      <c r="I14" s="364">
        <v>6</v>
      </c>
      <c r="J14" s="364">
        <v>7</v>
      </c>
      <c r="K14" s="364">
        <v>8</v>
      </c>
      <c r="L14" s="364">
        <v>9</v>
      </c>
      <c r="M14" s="364">
        <v>4</v>
      </c>
      <c r="N14" s="364">
        <v>5</v>
      </c>
      <c r="O14" s="724">
        <v>6</v>
      </c>
      <c r="P14" s="725"/>
      <c r="Q14" s="364">
        <v>8</v>
      </c>
      <c r="R14" s="364">
        <v>7</v>
      </c>
      <c r="S14" s="292">
        <v>10</v>
      </c>
      <c r="T14" s="293">
        <v>5</v>
      </c>
      <c r="U14" s="293">
        <v>5</v>
      </c>
      <c r="V14" s="294">
        <v>6</v>
      </c>
    </row>
    <row r="15" spans="1:31" s="300" customFormat="1" ht="101.25">
      <c r="A15" s="296" t="s">
        <v>465</v>
      </c>
      <c r="B15" s="297" t="s">
        <v>444</v>
      </c>
      <c r="C15" s="288">
        <v>0</v>
      </c>
      <c r="D15" s="298">
        <v>17532000000</v>
      </c>
      <c r="E15" s="299" t="s">
        <v>466</v>
      </c>
      <c r="F15" s="365">
        <v>641063</v>
      </c>
      <c r="G15" s="365"/>
      <c r="H15" s="365"/>
      <c r="I15" s="365"/>
      <c r="J15" s="365"/>
      <c r="K15" s="365"/>
      <c r="L15" s="365"/>
      <c r="M15" s="365">
        <v>173210</v>
      </c>
      <c r="N15" s="365">
        <v>659846</v>
      </c>
      <c r="O15" s="726">
        <v>755047</v>
      </c>
      <c r="P15" s="727"/>
      <c r="Q15" s="365"/>
      <c r="R15" s="365">
        <f>SUM(F15:Q15)</f>
        <v>2229166</v>
      </c>
      <c r="S15" s="365"/>
      <c r="T15" s="343"/>
      <c r="U15" s="343"/>
      <c r="V15" s="344">
        <f>SUM(S15:U15)</f>
        <v>0</v>
      </c>
    </row>
    <row r="16" spans="1:31" s="300" customFormat="1" ht="40.5" hidden="1">
      <c r="A16" s="296"/>
      <c r="B16" s="297"/>
      <c r="C16" s="288"/>
      <c r="D16" s="301"/>
      <c r="E16" s="302" t="s">
        <v>467</v>
      </c>
      <c r="F16" s="367"/>
      <c r="G16" s="367"/>
      <c r="H16" s="367"/>
      <c r="I16" s="367"/>
      <c r="J16" s="367"/>
      <c r="K16" s="365"/>
      <c r="L16" s="365"/>
      <c r="M16" s="365"/>
      <c r="N16" s="365"/>
      <c r="O16" s="726"/>
      <c r="P16" s="728"/>
      <c r="Q16" s="365"/>
      <c r="R16" s="365"/>
      <c r="S16" s="365"/>
      <c r="T16" s="343"/>
      <c r="U16" s="343"/>
      <c r="V16" s="344">
        <f>SUM(S16:U16)</f>
        <v>0</v>
      </c>
    </row>
    <row r="17" spans="1:25" s="300" customFormat="1" ht="81" hidden="1">
      <c r="A17" s="296"/>
      <c r="B17" s="297"/>
      <c r="C17" s="288"/>
      <c r="D17" s="341">
        <v>17100000000</v>
      </c>
      <c r="E17" s="342" t="s">
        <v>468</v>
      </c>
      <c r="F17" s="354"/>
      <c r="G17" s="354"/>
      <c r="H17" s="354"/>
      <c r="I17" s="354"/>
      <c r="J17" s="354"/>
      <c r="K17" s="361"/>
      <c r="L17" s="361"/>
      <c r="M17" s="361"/>
      <c r="N17" s="361"/>
      <c r="O17" s="729"/>
      <c r="P17" s="730"/>
      <c r="Q17" s="361"/>
      <c r="R17" s="361"/>
      <c r="S17" s="361"/>
      <c r="T17" s="345"/>
      <c r="U17" s="345"/>
      <c r="V17" s="346">
        <f>SUM(S17:U17)</f>
        <v>0</v>
      </c>
    </row>
    <row r="18" spans="1:25" ht="20.25">
      <c r="A18" s="303"/>
      <c r="B18" s="304"/>
      <c r="C18" s="304"/>
      <c r="D18" s="347" t="s">
        <v>470</v>
      </c>
      <c r="E18" s="358" t="s">
        <v>330</v>
      </c>
      <c r="F18" s="348">
        <f>SUM(F15:F17)</f>
        <v>641063</v>
      </c>
      <c r="G18" s="355"/>
      <c r="H18" s="355"/>
      <c r="I18" s="355"/>
      <c r="J18" s="355"/>
      <c r="K18" s="356"/>
      <c r="L18" s="357"/>
      <c r="M18" s="348">
        <f t="shared" ref="M18:O18" si="0">SUM(M15:M17)</f>
        <v>173210</v>
      </c>
      <c r="N18" s="348">
        <f t="shared" si="0"/>
        <v>659846</v>
      </c>
      <c r="O18" s="751">
        <f t="shared" si="0"/>
        <v>755047</v>
      </c>
      <c r="P18" s="752"/>
      <c r="Q18" s="348">
        <f t="shared" ref="Q18:V18" si="1">SUM(Q15:Q17)</f>
        <v>0</v>
      </c>
      <c r="R18" s="348">
        <f t="shared" si="1"/>
        <v>2229166</v>
      </c>
      <c r="S18" s="348">
        <f t="shared" si="1"/>
        <v>0</v>
      </c>
      <c r="T18" s="348">
        <f t="shared" si="1"/>
        <v>0</v>
      </c>
      <c r="U18" s="348">
        <f t="shared" si="1"/>
        <v>0</v>
      </c>
      <c r="V18" s="348">
        <f t="shared" si="1"/>
        <v>0</v>
      </c>
      <c r="W18" s="305"/>
      <c r="Y18" s="305"/>
    </row>
    <row r="19" spans="1:25">
      <c r="A19" s="303"/>
      <c r="B19" s="304"/>
      <c r="C19" s="304"/>
    </row>
    <row r="20" spans="1:25" ht="30.75">
      <c r="A20" s="303"/>
      <c r="B20" s="304"/>
      <c r="C20" s="304"/>
      <c r="E20" s="718"/>
      <c r="F20" s="719"/>
      <c r="G20" s="719"/>
      <c r="H20" s="719"/>
      <c r="I20" s="719"/>
      <c r="J20" s="719"/>
      <c r="K20" s="719"/>
      <c r="L20" s="719"/>
      <c r="M20" s="719"/>
      <c r="N20" s="719"/>
      <c r="O20" s="719"/>
      <c r="P20" s="719"/>
      <c r="Q20" s="719"/>
      <c r="R20" s="719"/>
      <c r="S20" s="719"/>
      <c r="T20" s="719"/>
      <c r="U20" s="719"/>
    </row>
    <row r="21" spans="1:25" ht="18.75" customHeight="1">
      <c r="A21" s="303"/>
      <c r="B21" s="304"/>
      <c r="C21" s="304"/>
      <c r="E21" s="306"/>
      <c r="F21" s="310"/>
      <c r="G21" s="310"/>
      <c r="H21" s="310"/>
      <c r="I21" s="310"/>
      <c r="J21" s="310"/>
      <c r="K21" s="311"/>
      <c r="L21" s="311"/>
      <c r="M21" s="311"/>
      <c r="N21" s="311"/>
      <c r="O21" s="310"/>
      <c r="P21" s="310"/>
      <c r="Q21" s="310"/>
      <c r="R21" s="310"/>
      <c r="S21" s="306"/>
      <c r="T21" s="306"/>
      <c r="U21" s="306"/>
    </row>
    <row r="22" spans="1:25" hidden="1">
      <c r="A22" s="303"/>
      <c r="B22" s="304"/>
      <c r="C22" s="304"/>
    </row>
    <row r="23" spans="1:25" hidden="1">
      <c r="A23" s="303"/>
      <c r="B23" s="304"/>
      <c r="C23" s="304"/>
    </row>
    <row r="24" spans="1:25" hidden="1">
      <c r="A24" s="303"/>
      <c r="B24" s="304"/>
      <c r="C24" s="304"/>
    </row>
    <row r="25" spans="1:25" hidden="1">
      <c r="A25" s="303"/>
      <c r="B25" s="304"/>
      <c r="C25" s="304"/>
    </row>
    <row r="26" spans="1:25">
      <c r="A26" s="303"/>
      <c r="B26" s="304"/>
      <c r="C26" s="304"/>
    </row>
    <row r="27" spans="1:25">
      <c r="A27" s="303"/>
      <c r="B27" s="304"/>
      <c r="C27" s="304"/>
    </row>
    <row r="28" spans="1:25">
      <c r="A28" s="303"/>
      <c r="B28" s="304"/>
      <c r="C28" s="304"/>
    </row>
    <row r="29" spans="1:25">
      <c r="A29" s="303"/>
      <c r="B29" s="304"/>
      <c r="C29" s="304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</row>
    <row r="30" spans="1:25">
      <c r="A30" s="303"/>
      <c r="B30" s="304"/>
      <c r="C30" s="304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</row>
    <row r="31" spans="1:25">
      <c r="A31" s="303"/>
      <c r="B31" s="304"/>
      <c r="C31" s="304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</row>
    <row r="32" spans="1:25">
      <c r="A32" s="303"/>
      <c r="B32" s="304"/>
      <c r="C32" s="304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</row>
    <row r="33" spans="1:18">
      <c r="A33" s="303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</row>
    <row r="34" spans="1:18">
      <c r="A34" s="303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</row>
    <row r="35" spans="1:18">
      <c r="A35" s="303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</row>
    <row r="36" spans="1:18" ht="16.5" thickBot="1">
      <c r="C36" s="307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</row>
    <row r="46" spans="1:18"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</row>
  </sheetData>
  <mergeCells count="37">
    <mergeCell ref="F2:R2"/>
    <mergeCell ref="F3:R3"/>
    <mergeCell ref="F4:R4"/>
    <mergeCell ref="D6:U6"/>
    <mergeCell ref="E7:Q7"/>
    <mergeCell ref="R7:AE7"/>
    <mergeCell ref="S8:V8"/>
    <mergeCell ref="F9:P9"/>
    <mergeCell ref="S9:S10"/>
    <mergeCell ref="T9:U9"/>
    <mergeCell ref="V9:V13"/>
    <mergeCell ref="O12:P13"/>
    <mergeCell ref="F11:F13"/>
    <mergeCell ref="G11:L11"/>
    <mergeCell ref="O11:P11"/>
    <mergeCell ref="D8:D13"/>
    <mergeCell ref="E8:E13"/>
    <mergeCell ref="F8:P8"/>
    <mergeCell ref="R8:R13"/>
    <mergeCell ref="O18:P18"/>
    <mergeCell ref="F10:P10"/>
    <mergeCell ref="E20:U20"/>
    <mergeCell ref="T12:T13"/>
    <mergeCell ref="U12:U13"/>
    <mergeCell ref="O14:P14"/>
    <mergeCell ref="O15:P15"/>
    <mergeCell ref="O16:P16"/>
    <mergeCell ref="O17:P17"/>
    <mergeCell ref="Q11:Q13"/>
    <mergeCell ref="S11:S13"/>
    <mergeCell ref="G12:G13"/>
    <mergeCell ref="H12:H13"/>
    <mergeCell ref="I12:I13"/>
    <mergeCell ref="J12:J13"/>
    <mergeCell ref="K12:K13"/>
    <mergeCell ref="L12:L13"/>
    <mergeCell ref="M11:N11"/>
  </mergeCells>
  <pageMargins left="1.1023622047244095" right="0.31496062992125984" top="0.74803149606299213" bottom="0.74803149606299213" header="0" footer="0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89"/>
  <sheetViews>
    <sheetView view="pageBreakPreview" topLeftCell="C52" zoomScale="86" zoomScaleNormal="75" zoomScaleSheetLayoutView="86" workbookViewId="0">
      <selection activeCell="F24" sqref="F24"/>
    </sheetView>
  </sheetViews>
  <sheetFormatPr defaultColWidth="9.140625" defaultRowHeight="15"/>
  <cols>
    <col min="1" max="1" width="16.5703125" style="21" customWidth="1"/>
    <col min="2" max="2" width="15.85546875" style="21" customWidth="1"/>
    <col min="3" max="3" width="15.42578125" style="21" customWidth="1"/>
    <col min="4" max="4" width="68.42578125" style="21" customWidth="1"/>
    <col min="5" max="5" width="55.5703125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>
      <c r="A1" s="20"/>
      <c r="B1" s="20"/>
      <c r="C1" s="20"/>
      <c r="D1" s="20"/>
      <c r="E1" s="20"/>
      <c r="F1" s="20"/>
      <c r="G1" s="20"/>
      <c r="H1" s="20"/>
    </row>
    <row r="2" spans="1:11" ht="15.75">
      <c r="A2" s="20"/>
      <c r="B2" s="20"/>
      <c r="C2" s="20"/>
      <c r="D2" s="20"/>
      <c r="E2" s="20"/>
      <c r="F2" s="20"/>
      <c r="G2" s="20"/>
      <c r="H2" s="20"/>
    </row>
    <row r="3" spans="1:11" ht="17.25" customHeight="1">
      <c r="A3" s="20"/>
      <c r="B3" s="20"/>
      <c r="C3" s="20"/>
      <c r="D3" s="20"/>
      <c r="E3" s="20"/>
      <c r="F3" s="20"/>
      <c r="G3" s="20"/>
      <c r="H3" s="20"/>
    </row>
    <row r="4" spans="1:11" ht="15.75">
      <c r="A4" s="619" t="s">
        <v>427</v>
      </c>
      <c r="B4" s="20"/>
      <c r="C4" s="20"/>
      <c r="D4" s="20"/>
      <c r="E4" s="20"/>
      <c r="F4" s="20"/>
      <c r="G4" s="20"/>
      <c r="H4" s="20"/>
    </row>
    <row r="5" spans="1:11" ht="15.75">
      <c r="A5" s="620" t="s">
        <v>405</v>
      </c>
      <c r="B5" s="20"/>
      <c r="C5" s="20"/>
      <c r="D5" s="20"/>
      <c r="E5" s="20"/>
      <c r="F5" s="20"/>
      <c r="G5" s="20"/>
      <c r="H5" s="20"/>
    </row>
    <row r="6" spans="1:11" ht="15.75">
      <c r="A6" s="20"/>
      <c r="B6" s="20"/>
      <c r="C6" s="20"/>
      <c r="D6" s="20"/>
      <c r="E6" s="20"/>
      <c r="F6" s="20"/>
      <c r="G6" s="20"/>
      <c r="H6" s="20"/>
    </row>
    <row r="7" spans="1:11" ht="18.75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>
      <c r="A11" s="131" t="s">
        <v>418</v>
      </c>
      <c r="B11" s="131" t="s">
        <v>419</v>
      </c>
      <c r="C11" s="131" t="s">
        <v>335</v>
      </c>
      <c r="D11" s="131" t="s">
        <v>420</v>
      </c>
      <c r="E11" s="131" t="s">
        <v>421</v>
      </c>
      <c r="F11" s="131" t="s">
        <v>422</v>
      </c>
      <c r="G11" s="131" t="s">
        <v>423</v>
      </c>
      <c r="H11" s="131" t="s">
        <v>424</v>
      </c>
      <c r="I11" s="131" t="s">
        <v>425</v>
      </c>
      <c r="J11" s="131" t="s">
        <v>426</v>
      </c>
      <c r="K11" s="111" t="s">
        <v>77</v>
      </c>
    </row>
    <row r="12" spans="1:11" s="151" customFormat="1" ht="19.5" customHeight="1">
      <c r="A12" s="149">
        <v>1</v>
      </c>
      <c r="B12" s="149">
        <v>2</v>
      </c>
      <c r="C12" s="149">
        <v>3</v>
      </c>
      <c r="D12" s="149">
        <v>4</v>
      </c>
      <c r="E12" s="149">
        <v>5</v>
      </c>
      <c r="F12" s="149">
        <v>6</v>
      </c>
      <c r="G12" s="149">
        <v>7</v>
      </c>
      <c r="H12" s="149">
        <v>8</v>
      </c>
      <c r="I12" s="149">
        <v>9</v>
      </c>
      <c r="J12" s="149">
        <v>10</v>
      </c>
      <c r="K12" s="150">
        <v>8</v>
      </c>
    </row>
    <row r="13" spans="1:11" s="648" customFormat="1" ht="40.5" hidden="1" customHeight="1">
      <c r="A13" s="220" t="s">
        <v>172</v>
      </c>
      <c r="B13" s="220"/>
      <c r="C13" s="220"/>
      <c r="D13" s="644" t="s">
        <v>163</v>
      </c>
      <c r="E13" s="645"/>
      <c r="F13" s="646"/>
      <c r="G13" s="646"/>
      <c r="H13" s="646"/>
      <c r="I13" s="646">
        <f>SUM(I14)</f>
        <v>0</v>
      </c>
      <c r="J13" s="646"/>
      <c r="K13" s="647"/>
    </row>
    <row r="14" spans="1:11" s="627" customFormat="1" ht="39.75" hidden="1" customHeight="1">
      <c r="A14" s="220" t="s">
        <v>173</v>
      </c>
      <c r="B14" s="220"/>
      <c r="C14" s="220"/>
      <c r="D14" s="644" t="s">
        <v>163</v>
      </c>
      <c r="E14" s="645"/>
      <c r="F14" s="646"/>
      <c r="G14" s="646"/>
      <c r="H14" s="646"/>
      <c r="I14" s="646">
        <f>SUM(I15:I23)</f>
        <v>0</v>
      </c>
      <c r="J14" s="646"/>
      <c r="K14" s="626" t="e">
        <f>SUM(#REF!)</f>
        <v>#REF!</v>
      </c>
    </row>
    <row r="15" spans="1:11" s="627" customFormat="1" ht="43.5" hidden="1" customHeight="1">
      <c r="A15" s="218" t="s">
        <v>406</v>
      </c>
      <c r="B15" s="218" t="s">
        <v>407</v>
      </c>
      <c r="C15" s="218" t="s">
        <v>59</v>
      </c>
      <c r="D15" s="426" t="s">
        <v>408</v>
      </c>
      <c r="E15" s="216" t="s">
        <v>593</v>
      </c>
      <c r="F15" s="217"/>
      <c r="G15" s="217"/>
      <c r="H15" s="217"/>
      <c r="I15" s="217"/>
      <c r="J15" s="217"/>
      <c r="K15" s="626"/>
    </row>
    <row r="16" spans="1:11" s="627" customFormat="1" ht="54.75" hidden="1" customHeight="1">
      <c r="A16" s="432" t="s">
        <v>210</v>
      </c>
      <c r="B16" s="432" t="s">
        <v>211</v>
      </c>
      <c r="C16" s="494" t="s">
        <v>59</v>
      </c>
      <c r="D16" s="495" t="s">
        <v>152</v>
      </c>
      <c r="E16" s="216" t="s">
        <v>594</v>
      </c>
      <c r="F16" s="217"/>
      <c r="G16" s="217"/>
      <c r="H16" s="217"/>
      <c r="I16" s="217"/>
      <c r="J16" s="217"/>
      <c r="K16" s="626"/>
    </row>
    <row r="17" spans="1:11" s="627" customFormat="1" ht="60" hidden="1" customHeight="1">
      <c r="A17" s="218" t="s">
        <v>260</v>
      </c>
      <c r="B17" s="218" t="s">
        <v>171</v>
      </c>
      <c r="C17" s="218" t="s">
        <v>46</v>
      </c>
      <c r="D17" s="418" t="s">
        <v>170</v>
      </c>
      <c r="E17" s="216"/>
      <c r="F17" s="217"/>
      <c r="G17" s="217"/>
      <c r="H17" s="217"/>
      <c r="I17" s="217"/>
      <c r="J17" s="217"/>
      <c r="K17" s="626"/>
    </row>
    <row r="18" spans="1:11" s="627" customFormat="1" ht="39.75" hidden="1" customHeight="1">
      <c r="A18" s="218" t="s">
        <v>189</v>
      </c>
      <c r="B18" s="218" t="s">
        <v>192</v>
      </c>
      <c r="C18" s="218" t="s">
        <v>54</v>
      </c>
      <c r="D18" s="410" t="s">
        <v>191</v>
      </c>
      <c r="E18" s="216"/>
      <c r="F18" s="217"/>
      <c r="G18" s="217"/>
      <c r="H18" s="217"/>
      <c r="I18" s="217"/>
      <c r="J18" s="217"/>
      <c r="K18" s="626"/>
    </row>
    <row r="19" spans="1:11" s="627" customFormat="1" ht="30" hidden="1" customHeight="1">
      <c r="A19" s="218" t="s">
        <v>196</v>
      </c>
      <c r="B19" s="218" t="s">
        <v>154</v>
      </c>
      <c r="C19" s="218" t="s">
        <v>54</v>
      </c>
      <c r="D19" s="410" t="s">
        <v>197</v>
      </c>
      <c r="E19" s="216"/>
      <c r="F19" s="217"/>
      <c r="G19" s="219"/>
      <c r="H19" s="219"/>
      <c r="I19" s="217"/>
      <c r="J19" s="628"/>
      <c r="K19" s="626"/>
    </row>
    <row r="20" spans="1:11" s="627" customFormat="1" ht="45" hidden="1" customHeight="1">
      <c r="A20" s="432" t="s">
        <v>416</v>
      </c>
      <c r="B20" s="432" t="s">
        <v>159</v>
      </c>
      <c r="C20" s="432" t="s">
        <v>266</v>
      </c>
      <c r="D20" s="433" t="s">
        <v>265</v>
      </c>
      <c r="E20" s="629" t="s">
        <v>595</v>
      </c>
      <c r="F20" s="217"/>
      <c r="G20" s="219"/>
      <c r="H20" s="219"/>
      <c r="I20" s="217"/>
      <c r="J20" s="630"/>
      <c r="K20" s="626"/>
    </row>
    <row r="21" spans="1:11" s="627" customFormat="1" ht="45" hidden="1" customHeight="1">
      <c r="A21" s="421" t="s">
        <v>343</v>
      </c>
      <c r="B21" s="421" t="s">
        <v>262</v>
      </c>
      <c r="C21" s="421" t="s">
        <v>338</v>
      </c>
      <c r="D21" s="422" t="s">
        <v>263</v>
      </c>
      <c r="E21" s="629"/>
      <c r="F21" s="217"/>
      <c r="G21" s="217"/>
      <c r="H21" s="217"/>
      <c r="I21" s="217"/>
      <c r="J21" s="217"/>
      <c r="K21" s="626"/>
    </row>
    <row r="22" spans="1:11" s="627" customFormat="1" ht="38.25" hidden="1" customHeight="1">
      <c r="A22" s="421" t="s">
        <v>376</v>
      </c>
      <c r="B22" s="421" t="s">
        <v>378</v>
      </c>
      <c r="C22" s="421" t="s">
        <v>55</v>
      </c>
      <c r="D22" s="422" t="s">
        <v>380</v>
      </c>
      <c r="E22" s="216"/>
      <c r="F22" s="217"/>
      <c r="G22" s="219"/>
      <c r="H22" s="219"/>
      <c r="I22" s="217"/>
      <c r="J22" s="630"/>
      <c r="K22" s="626"/>
    </row>
    <row r="23" spans="1:11" s="627" customFormat="1" ht="37.5" hidden="1" customHeight="1">
      <c r="A23" s="218" t="s">
        <v>381</v>
      </c>
      <c r="B23" s="218" t="s">
        <v>382</v>
      </c>
      <c r="C23" s="218" t="s">
        <v>338</v>
      </c>
      <c r="D23" s="426" t="s">
        <v>383</v>
      </c>
      <c r="E23" s="216"/>
      <c r="F23" s="217"/>
      <c r="G23" s="219"/>
      <c r="H23" s="219"/>
      <c r="I23" s="217"/>
      <c r="J23" s="630"/>
      <c r="K23" s="626"/>
    </row>
    <row r="24" spans="1:11" s="46" customFormat="1" ht="48.75" customHeight="1">
      <c r="A24" s="168" t="s">
        <v>24</v>
      </c>
      <c r="B24" s="168"/>
      <c r="C24" s="168"/>
      <c r="D24" s="466" t="s">
        <v>167</v>
      </c>
      <c r="E24" s="621"/>
      <c r="F24" s="622"/>
      <c r="G24" s="622"/>
      <c r="H24" s="622"/>
      <c r="I24" s="622">
        <f>SUM(I25)</f>
        <v>-3190800</v>
      </c>
      <c r="J24" s="631"/>
      <c r="K24" s="623"/>
    </row>
    <row r="25" spans="1:11" s="46" customFormat="1" ht="54" customHeight="1">
      <c r="A25" s="168" t="s">
        <v>25</v>
      </c>
      <c r="B25" s="168"/>
      <c r="C25" s="168"/>
      <c r="D25" s="466" t="s">
        <v>167</v>
      </c>
      <c r="E25" s="621"/>
      <c r="F25" s="622"/>
      <c r="G25" s="622"/>
      <c r="H25" s="622"/>
      <c r="I25" s="622">
        <f>SUM(I26:I41)</f>
        <v>-3190800</v>
      </c>
      <c r="J25" s="631"/>
      <c r="K25" s="623"/>
    </row>
    <row r="26" spans="1:11" s="627" customFormat="1" ht="116.25" hidden="1" customHeight="1">
      <c r="A26" s="432" t="s">
        <v>410</v>
      </c>
      <c r="B26" s="432" t="s">
        <v>411</v>
      </c>
      <c r="C26" s="432" t="s">
        <v>52</v>
      </c>
      <c r="D26" s="433" t="s">
        <v>412</v>
      </c>
      <c r="E26" s="632" t="s">
        <v>596</v>
      </c>
      <c r="F26" s="633"/>
      <c r="G26" s="633"/>
      <c r="H26" s="633"/>
      <c r="I26" s="634"/>
      <c r="J26" s="635"/>
      <c r="K26" s="626"/>
    </row>
    <row r="27" spans="1:11" s="627" customFormat="1" ht="39.75" hidden="1" customHeight="1">
      <c r="A27" s="432" t="s">
        <v>264</v>
      </c>
      <c r="B27" s="432" t="s">
        <v>159</v>
      </c>
      <c r="C27" s="432" t="s">
        <v>266</v>
      </c>
      <c r="D27" s="433" t="s">
        <v>265</v>
      </c>
      <c r="E27" s="632" t="s">
        <v>597</v>
      </c>
      <c r="F27" s="642"/>
      <c r="G27" s="642"/>
      <c r="H27" s="642"/>
      <c r="I27" s="649"/>
      <c r="J27" s="635"/>
      <c r="K27" s="626"/>
    </row>
    <row r="28" spans="1:11" s="46" customFormat="1" ht="40.5" customHeight="1">
      <c r="A28" s="477" t="s">
        <v>264</v>
      </c>
      <c r="B28" s="477" t="s">
        <v>159</v>
      </c>
      <c r="C28" s="477" t="s">
        <v>266</v>
      </c>
      <c r="D28" s="603" t="s">
        <v>265</v>
      </c>
      <c r="E28" s="636" t="s">
        <v>598</v>
      </c>
      <c r="F28" s="637"/>
      <c r="G28" s="637"/>
      <c r="H28" s="637"/>
      <c r="I28" s="638">
        <v>-362600</v>
      </c>
      <c r="J28" s="639"/>
      <c r="K28" s="623"/>
    </row>
    <row r="29" spans="1:11" s="627" customFormat="1" ht="40.5" hidden="1" customHeight="1">
      <c r="A29" s="432" t="s">
        <v>264</v>
      </c>
      <c r="B29" s="432" t="s">
        <v>159</v>
      </c>
      <c r="C29" s="432" t="s">
        <v>266</v>
      </c>
      <c r="D29" s="433" t="s">
        <v>265</v>
      </c>
      <c r="E29" s="632" t="s">
        <v>599</v>
      </c>
      <c r="F29" s="642"/>
      <c r="G29" s="642"/>
      <c r="H29" s="642"/>
      <c r="I29" s="649"/>
      <c r="J29" s="635"/>
      <c r="K29" s="626"/>
    </row>
    <row r="30" spans="1:11" s="46" customFormat="1" ht="60" customHeight="1">
      <c r="A30" s="477" t="s">
        <v>264</v>
      </c>
      <c r="B30" s="477" t="s">
        <v>159</v>
      </c>
      <c r="C30" s="477" t="s">
        <v>266</v>
      </c>
      <c r="D30" s="603" t="s">
        <v>265</v>
      </c>
      <c r="E30" s="636" t="s">
        <v>600</v>
      </c>
      <c r="F30" s="625"/>
      <c r="G30" s="625"/>
      <c r="H30" s="625"/>
      <c r="I30" s="654">
        <v>-40975.46</v>
      </c>
      <c r="J30" s="625"/>
      <c r="K30" s="623"/>
    </row>
    <row r="31" spans="1:11" s="46" customFormat="1" ht="57" customHeight="1">
      <c r="A31" s="477" t="s">
        <v>264</v>
      </c>
      <c r="B31" s="477" t="s">
        <v>159</v>
      </c>
      <c r="C31" s="477" t="s">
        <v>266</v>
      </c>
      <c r="D31" s="603" t="s">
        <v>265</v>
      </c>
      <c r="E31" s="636" t="s">
        <v>601</v>
      </c>
      <c r="F31" s="625"/>
      <c r="G31" s="625"/>
      <c r="H31" s="625"/>
      <c r="I31" s="654">
        <v>-28524.54</v>
      </c>
      <c r="J31" s="625"/>
      <c r="K31" s="623"/>
    </row>
    <row r="32" spans="1:11" s="627" customFormat="1" ht="59.25" hidden="1" customHeight="1">
      <c r="A32" s="400" t="s">
        <v>396</v>
      </c>
      <c r="B32" s="218" t="s">
        <v>351</v>
      </c>
      <c r="C32" s="218" t="s">
        <v>266</v>
      </c>
      <c r="D32" s="221" t="s">
        <v>352</v>
      </c>
      <c r="E32" s="632" t="s">
        <v>602</v>
      </c>
      <c r="F32" s="633"/>
      <c r="G32" s="633"/>
      <c r="H32" s="633"/>
      <c r="I32" s="634"/>
      <c r="J32" s="635"/>
      <c r="K32" s="626"/>
    </row>
    <row r="33" spans="1:11" s="627" customFormat="1" ht="96" hidden="1" customHeight="1">
      <c r="A33" s="218" t="s">
        <v>437</v>
      </c>
      <c r="B33" s="218" t="s">
        <v>438</v>
      </c>
      <c r="C33" s="218" t="s">
        <v>266</v>
      </c>
      <c r="D33" s="221" t="s">
        <v>439</v>
      </c>
      <c r="E33" s="632" t="s">
        <v>603</v>
      </c>
      <c r="F33" s="642"/>
      <c r="G33" s="642"/>
      <c r="H33" s="642"/>
      <c r="I33" s="649"/>
      <c r="J33" s="635"/>
      <c r="K33" s="626"/>
    </row>
    <row r="34" spans="1:11" s="627" customFormat="1" ht="94.5" hidden="1" customHeight="1">
      <c r="A34" s="218" t="s">
        <v>437</v>
      </c>
      <c r="B34" s="218" t="s">
        <v>438</v>
      </c>
      <c r="C34" s="218" t="s">
        <v>266</v>
      </c>
      <c r="D34" s="221" t="s">
        <v>439</v>
      </c>
      <c r="E34" s="632" t="s">
        <v>604</v>
      </c>
      <c r="F34" s="633"/>
      <c r="G34" s="633"/>
      <c r="H34" s="633"/>
      <c r="I34" s="634"/>
      <c r="J34" s="635"/>
      <c r="K34" s="626"/>
    </row>
    <row r="35" spans="1:11" s="46" customFormat="1" ht="78" customHeight="1">
      <c r="A35" s="396" t="s">
        <v>437</v>
      </c>
      <c r="B35" s="396" t="s">
        <v>438</v>
      </c>
      <c r="C35" s="396" t="s">
        <v>266</v>
      </c>
      <c r="D35" s="607" t="s">
        <v>439</v>
      </c>
      <c r="E35" s="636" t="s">
        <v>605</v>
      </c>
      <c r="F35" s="640"/>
      <c r="G35" s="640"/>
      <c r="H35" s="640"/>
      <c r="I35" s="641">
        <v>-380000</v>
      </c>
      <c r="J35" s="639"/>
      <c r="K35" s="623"/>
    </row>
    <row r="36" spans="1:11" s="46" customFormat="1" ht="28.5" customHeight="1">
      <c r="A36" s="598" t="s">
        <v>261</v>
      </c>
      <c r="B36" s="598" t="s">
        <v>262</v>
      </c>
      <c r="C36" s="598" t="s">
        <v>338</v>
      </c>
      <c r="D36" s="604" t="s">
        <v>263</v>
      </c>
      <c r="E36" s="636"/>
      <c r="F36" s="640"/>
      <c r="G36" s="640"/>
      <c r="H36" s="640"/>
      <c r="I36" s="641">
        <v>-150000</v>
      </c>
      <c r="J36" s="639"/>
      <c r="K36" s="623"/>
    </row>
    <row r="37" spans="1:11" s="46" customFormat="1" ht="28.5" customHeight="1">
      <c r="A37" s="598" t="s">
        <v>324</v>
      </c>
      <c r="B37" s="598" t="s">
        <v>325</v>
      </c>
      <c r="C37" s="598" t="s">
        <v>55</v>
      </c>
      <c r="D37" s="604" t="s">
        <v>326</v>
      </c>
      <c r="E37" s="636"/>
      <c r="F37" s="640"/>
      <c r="G37" s="640"/>
      <c r="H37" s="640"/>
      <c r="I37" s="641">
        <v>-2143400</v>
      </c>
      <c r="J37" s="639"/>
      <c r="K37" s="623"/>
    </row>
    <row r="38" spans="1:11" s="46" customFormat="1" ht="39" customHeight="1">
      <c r="A38" s="598" t="s">
        <v>392</v>
      </c>
      <c r="B38" s="598" t="s">
        <v>393</v>
      </c>
      <c r="C38" s="598" t="s">
        <v>55</v>
      </c>
      <c r="D38" s="604" t="s">
        <v>394</v>
      </c>
      <c r="E38" s="636"/>
      <c r="F38" s="640"/>
      <c r="G38" s="640"/>
      <c r="H38" s="640"/>
      <c r="I38" s="641">
        <v>-72000</v>
      </c>
      <c r="J38" s="639"/>
      <c r="K38" s="623"/>
    </row>
    <row r="39" spans="1:11" s="46" customFormat="1" ht="29.25" hidden="1" customHeight="1">
      <c r="A39" s="598" t="s">
        <v>395</v>
      </c>
      <c r="B39" s="598" t="s">
        <v>205</v>
      </c>
      <c r="C39" s="396" t="s">
        <v>55</v>
      </c>
      <c r="D39" s="614" t="s">
        <v>206</v>
      </c>
      <c r="E39" s="624"/>
      <c r="F39" s="625"/>
      <c r="G39" s="625"/>
      <c r="H39" s="625"/>
      <c r="I39" s="625"/>
      <c r="J39" s="625"/>
      <c r="K39" s="623"/>
    </row>
    <row r="40" spans="1:11" s="46" customFormat="1" ht="40.5" customHeight="1">
      <c r="A40" s="396" t="s">
        <v>308</v>
      </c>
      <c r="B40" s="396" t="s">
        <v>307</v>
      </c>
      <c r="C40" s="396" t="s">
        <v>266</v>
      </c>
      <c r="D40" s="607" t="s">
        <v>306</v>
      </c>
      <c r="E40" s="624"/>
      <c r="F40" s="625"/>
      <c r="G40" s="625"/>
      <c r="H40" s="625"/>
      <c r="I40" s="625">
        <v>-13300</v>
      </c>
      <c r="J40" s="339"/>
      <c r="K40" s="623"/>
    </row>
    <row r="41" spans="1:11" s="627" customFormat="1" ht="29.25" hidden="1" customHeight="1">
      <c r="A41" s="432" t="s">
        <v>397</v>
      </c>
      <c r="B41" s="218" t="s">
        <v>220</v>
      </c>
      <c r="C41" s="218" t="s">
        <v>57</v>
      </c>
      <c r="D41" s="410" t="s">
        <v>221</v>
      </c>
      <c r="E41" s="216"/>
      <c r="F41" s="217"/>
      <c r="G41" s="217"/>
      <c r="H41" s="217"/>
      <c r="I41" s="217"/>
      <c r="J41" s="643"/>
      <c r="K41" s="650"/>
    </row>
    <row r="42" spans="1:11" s="46" customFormat="1" ht="47.25" customHeight="1">
      <c r="A42" s="168" t="s">
        <v>237</v>
      </c>
      <c r="B42" s="168"/>
      <c r="C42" s="168"/>
      <c r="D42" s="250" t="s">
        <v>164</v>
      </c>
      <c r="E42" s="251"/>
      <c r="F42" s="251"/>
      <c r="G42" s="251"/>
      <c r="H42" s="251"/>
      <c r="I42" s="252">
        <f>SUM(I43)</f>
        <v>156282</v>
      </c>
      <c r="J42" s="252"/>
      <c r="K42" s="253"/>
    </row>
    <row r="43" spans="1:11" s="48" customFormat="1" ht="45" customHeight="1">
      <c r="A43" s="168" t="s">
        <v>236</v>
      </c>
      <c r="B43" s="168"/>
      <c r="C43" s="168"/>
      <c r="D43" s="250" t="s">
        <v>164</v>
      </c>
      <c r="E43" s="251"/>
      <c r="F43" s="251"/>
      <c r="G43" s="251"/>
      <c r="H43" s="251"/>
      <c r="I43" s="252">
        <f>SUM(I52:I53,I58)</f>
        <v>156282</v>
      </c>
      <c r="J43" s="252"/>
      <c r="K43" s="47"/>
    </row>
    <row r="44" spans="1:11" s="232" customFormat="1" ht="45.75" hidden="1" customHeight="1">
      <c r="A44" s="218" t="s">
        <v>235</v>
      </c>
      <c r="B44" s="218" t="s">
        <v>169</v>
      </c>
      <c r="C44" s="218" t="s">
        <v>46</v>
      </c>
      <c r="D44" s="221" t="s">
        <v>168</v>
      </c>
      <c r="E44" s="228"/>
      <c r="F44" s="228"/>
      <c r="G44" s="228"/>
      <c r="H44" s="228"/>
      <c r="I44" s="229"/>
      <c r="J44" s="230"/>
      <c r="K44" s="231"/>
    </row>
    <row r="45" spans="1:11" s="232" customFormat="1" ht="63" hidden="1" customHeight="1">
      <c r="A45" s="222" t="s">
        <v>350</v>
      </c>
      <c r="B45" s="218" t="s">
        <v>351</v>
      </c>
      <c r="C45" s="218" t="s">
        <v>266</v>
      </c>
      <c r="D45" s="221" t="s">
        <v>352</v>
      </c>
      <c r="E45" s="233" t="s">
        <v>360</v>
      </c>
      <c r="F45" s="228"/>
      <c r="G45" s="228"/>
      <c r="H45" s="228"/>
      <c r="I45" s="230"/>
      <c r="J45" s="230"/>
      <c r="K45" s="231"/>
    </row>
    <row r="46" spans="1:11" s="232" customFormat="1" ht="58.5" hidden="1" customHeight="1">
      <c r="A46" s="222" t="s">
        <v>350</v>
      </c>
      <c r="B46" s="218" t="s">
        <v>351</v>
      </c>
      <c r="C46" s="218" t="s">
        <v>266</v>
      </c>
      <c r="D46" s="221" t="s">
        <v>352</v>
      </c>
      <c r="E46" s="266" t="s">
        <v>606</v>
      </c>
      <c r="F46" s="267"/>
      <c r="G46" s="267"/>
      <c r="H46" s="267"/>
      <c r="I46" s="230"/>
      <c r="J46" s="230"/>
      <c r="K46" s="231"/>
    </row>
    <row r="47" spans="1:11" s="232" customFormat="1" ht="58.5" hidden="1" customHeight="1">
      <c r="A47" s="222" t="s">
        <v>350</v>
      </c>
      <c r="B47" s="218" t="s">
        <v>351</v>
      </c>
      <c r="C47" s="218" t="s">
        <v>266</v>
      </c>
      <c r="D47" s="221" t="s">
        <v>352</v>
      </c>
      <c r="E47" s="266" t="s">
        <v>607</v>
      </c>
      <c r="F47" s="267"/>
      <c r="G47" s="267"/>
      <c r="H47" s="267"/>
      <c r="I47" s="230"/>
      <c r="J47" s="230"/>
      <c r="K47" s="231"/>
    </row>
    <row r="48" spans="1:11" s="232" customFormat="1" ht="96.75" hidden="1" customHeight="1">
      <c r="A48" s="222" t="s">
        <v>350</v>
      </c>
      <c r="B48" s="218" t="s">
        <v>351</v>
      </c>
      <c r="C48" s="218" t="s">
        <v>266</v>
      </c>
      <c r="D48" s="221" t="s">
        <v>352</v>
      </c>
      <c r="E48" s="266" t="s">
        <v>608</v>
      </c>
      <c r="F48" s="267"/>
      <c r="G48" s="267"/>
      <c r="H48" s="267"/>
      <c r="I48" s="230"/>
      <c r="J48" s="230"/>
      <c r="K48" s="231"/>
    </row>
    <row r="49" spans="1:11" s="232" customFormat="1" ht="135.75" hidden="1" customHeight="1">
      <c r="A49" s="222" t="s">
        <v>350</v>
      </c>
      <c r="B49" s="218" t="s">
        <v>351</v>
      </c>
      <c r="C49" s="218" t="s">
        <v>266</v>
      </c>
      <c r="D49" s="221" t="s">
        <v>352</v>
      </c>
      <c r="E49" s="266" t="s">
        <v>609</v>
      </c>
      <c r="F49" s="267"/>
      <c r="G49" s="267"/>
      <c r="H49" s="267"/>
      <c r="I49" s="230"/>
      <c r="J49" s="230"/>
      <c r="K49" s="231"/>
    </row>
    <row r="50" spans="1:11" s="232" customFormat="1" ht="116.25" hidden="1" customHeight="1">
      <c r="A50" s="222" t="s">
        <v>350</v>
      </c>
      <c r="B50" s="218" t="s">
        <v>351</v>
      </c>
      <c r="C50" s="218" t="s">
        <v>266</v>
      </c>
      <c r="D50" s="221" t="s">
        <v>352</v>
      </c>
      <c r="E50" s="266" t="s">
        <v>610</v>
      </c>
      <c r="F50" s="267"/>
      <c r="G50" s="267"/>
      <c r="H50" s="267"/>
      <c r="I50" s="230"/>
      <c r="J50" s="230"/>
      <c r="K50" s="231"/>
    </row>
    <row r="51" spans="1:11" s="232" customFormat="1" ht="63" hidden="1" customHeight="1">
      <c r="A51" s="222" t="s">
        <v>350</v>
      </c>
      <c r="B51" s="218" t="s">
        <v>351</v>
      </c>
      <c r="C51" s="218" t="s">
        <v>266</v>
      </c>
      <c r="D51" s="221" t="s">
        <v>352</v>
      </c>
      <c r="E51" s="266" t="s">
        <v>611</v>
      </c>
      <c r="F51" s="267"/>
      <c r="G51" s="267"/>
      <c r="H51" s="267"/>
      <c r="I51" s="230"/>
      <c r="J51" s="230"/>
      <c r="K51" s="231"/>
    </row>
    <row r="52" spans="1:11" s="232" customFormat="1" ht="35.25" customHeight="1">
      <c r="A52" s="248" t="s">
        <v>271</v>
      </c>
      <c r="B52" s="248" t="s">
        <v>61</v>
      </c>
      <c r="C52" s="274" t="s">
        <v>47</v>
      </c>
      <c r="D52" s="275" t="s">
        <v>270</v>
      </c>
      <c r="E52" s="266"/>
      <c r="F52" s="267"/>
      <c r="G52" s="267"/>
      <c r="H52" s="267"/>
      <c r="I52" s="249">
        <v>47600</v>
      </c>
      <c r="J52" s="230"/>
      <c r="K52" s="231"/>
    </row>
    <row r="53" spans="1:11" s="232" customFormat="1" ht="61.5" customHeight="1">
      <c r="A53" s="248" t="s">
        <v>272</v>
      </c>
      <c r="B53" s="248" t="s">
        <v>62</v>
      </c>
      <c r="C53" s="274" t="s">
        <v>48</v>
      </c>
      <c r="D53" s="275" t="s">
        <v>434</v>
      </c>
      <c r="E53" s="266"/>
      <c r="F53" s="267"/>
      <c r="G53" s="267"/>
      <c r="H53" s="267"/>
      <c r="I53" s="249">
        <v>108682</v>
      </c>
      <c r="J53" s="230"/>
      <c r="K53" s="231"/>
    </row>
    <row r="54" spans="1:11" s="232" customFormat="1" ht="50.25" customHeight="1">
      <c r="A54" s="484"/>
      <c r="B54" s="484"/>
      <c r="C54" s="515"/>
      <c r="D54" s="555" t="s">
        <v>586</v>
      </c>
      <c r="E54" s="266"/>
      <c r="F54" s="267"/>
      <c r="G54" s="267"/>
      <c r="H54" s="267"/>
      <c r="I54" s="585">
        <v>89183</v>
      </c>
      <c r="J54" s="230"/>
      <c r="K54" s="231"/>
    </row>
    <row r="55" spans="1:11" s="232" customFormat="1" ht="48" hidden="1" customHeight="1">
      <c r="A55" s="651"/>
      <c r="B55" s="651"/>
      <c r="C55" s="651"/>
      <c r="D55" s="652" t="s">
        <v>436</v>
      </c>
      <c r="E55" s="266"/>
      <c r="F55" s="267"/>
      <c r="G55" s="267"/>
      <c r="H55" s="267"/>
      <c r="I55" s="271"/>
      <c r="J55" s="230"/>
      <c r="K55" s="231"/>
    </row>
    <row r="56" spans="1:11" s="232" customFormat="1" ht="39.75" hidden="1" customHeight="1">
      <c r="A56" s="268"/>
      <c r="B56" s="268"/>
      <c r="C56" s="269"/>
      <c r="D56" s="270" t="s">
        <v>413</v>
      </c>
      <c r="E56" s="266"/>
      <c r="F56" s="267"/>
      <c r="G56" s="267"/>
      <c r="H56" s="267"/>
      <c r="I56" s="271"/>
      <c r="J56" s="230"/>
      <c r="K56" s="231"/>
    </row>
    <row r="57" spans="1:11" s="232" customFormat="1" ht="59.25" hidden="1" customHeight="1">
      <c r="A57" s="268"/>
      <c r="B57" s="268"/>
      <c r="C57" s="269"/>
      <c r="D57" s="132" t="s">
        <v>433</v>
      </c>
      <c r="E57" s="266"/>
      <c r="F57" s="267"/>
      <c r="G57" s="267"/>
      <c r="H57" s="267"/>
      <c r="I57" s="271"/>
      <c r="J57" s="230"/>
      <c r="K57" s="231"/>
    </row>
    <row r="58" spans="1:11" s="232" customFormat="1" ht="29.25" hidden="1" customHeight="1">
      <c r="A58" s="222" t="s">
        <v>414</v>
      </c>
      <c r="B58" s="222" t="s">
        <v>220</v>
      </c>
      <c r="C58" s="222" t="s">
        <v>57</v>
      </c>
      <c r="D58" s="235" t="s">
        <v>312</v>
      </c>
      <c r="E58" s="267"/>
      <c r="F58" s="267"/>
      <c r="G58" s="267"/>
      <c r="H58" s="267"/>
      <c r="I58" s="230"/>
      <c r="J58" s="230"/>
      <c r="K58" s="231"/>
    </row>
    <row r="59" spans="1:11" s="232" customFormat="1" ht="29.25" hidden="1" customHeight="1">
      <c r="A59" s="222" t="s">
        <v>280</v>
      </c>
      <c r="B59" s="222" t="s">
        <v>281</v>
      </c>
      <c r="C59" s="167" t="s">
        <v>51</v>
      </c>
      <c r="D59" s="234" t="s">
        <v>277</v>
      </c>
      <c r="E59" s="228"/>
      <c r="F59" s="228"/>
      <c r="G59" s="228"/>
      <c r="H59" s="228"/>
      <c r="I59" s="230"/>
      <c r="J59" s="230"/>
      <c r="K59" s="231"/>
    </row>
    <row r="60" spans="1:11" s="232" customFormat="1" ht="31.5" hidden="1" customHeight="1">
      <c r="A60" s="222" t="s">
        <v>283</v>
      </c>
      <c r="B60" s="222" t="s">
        <v>284</v>
      </c>
      <c r="C60" s="167" t="s">
        <v>51</v>
      </c>
      <c r="D60" s="234" t="s">
        <v>278</v>
      </c>
      <c r="E60" s="228"/>
      <c r="F60" s="228"/>
      <c r="G60" s="228"/>
      <c r="H60" s="228"/>
      <c r="I60" s="230"/>
      <c r="J60" s="230"/>
      <c r="K60" s="231"/>
    </row>
    <row r="61" spans="1:11" s="232" customFormat="1" ht="37.5" hidden="1" customHeight="1">
      <c r="A61" s="222" t="s">
        <v>286</v>
      </c>
      <c r="B61" s="222" t="s">
        <v>287</v>
      </c>
      <c r="C61" s="167" t="s">
        <v>52</v>
      </c>
      <c r="D61" s="234" t="s">
        <v>285</v>
      </c>
      <c r="E61" s="228"/>
      <c r="F61" s="228"/>
      <c r="G61" s="228"/>
      <c r="H61" s="228"/>
      <c r="I61" s="230"/>
      <c r="J61" s="230"/>
      <c r="K61" s="231"/>
    </row>
    <row r="62" spans="1:11" s="227" customFormat="1" ht="46.5" hidden="1" customHeight="1">
      <c r="A62" s="220" t="s">
        <v>233</v>
      </c>
      <c r="B62" s="220"/>
      <c r="C62" s="220"/>
      <c r="D62" s="223" t="s">
        <v>165</v>
      </c>
      <c r="E62" s="224"/>
      <c r="F62" s="224"/>
      <c r="G62" s="224"/>
      <c r="H62" s="224"/>
      <c r="I62" s="225">
        <f>SUM(I63)</f>
        <v>0</v>
      </c>
      <c r="J62" s="225"/>
      <c r="K62" s="226"/>
    </row>
    <row r="63" spans="1:11" s="227" customFormat="1" ht="45.75" hidden="1" customHeight="1">
      <c r="A63" s="220" t="s">
        <v>232</v>
      </c>
      <c r="B63" s="220"/>
      <c r="C63" s="220"/>
      <c r="D63" s="223" t="s">
        <v>165</v>
      </c>
      <c r="E63" s="224"/>
      <c r="F63" s="224"/>
      <c r="G63" s="224"/>
      <c r="H63" s="224"/>
      <c r="I63" s="225">
        <f>SUM(I64:I67)</f>
        <v>0</v>
      </c>
      <c r="J63" s="225"/>
      <c r="K63" s="226"/>
    </row>
    <row r="64" spans="1:11" s="227" customFormat="1" ht="97.5" hidden="1" customHeight="1">
      <c r="A64" s="421" t="s">
        <v>435</v>
      </c>
      <c r="B64" s="218" t="s">
        <v>411</v>
      </c>
      <c r="C64" s="218" t="s">
        <v>52</v>
      </c>
      <c r="D64" s="401" t="s">
        <v>412</v>
      </c>
      <c r="E64" s="233" t="s">
        <v>612</v>
      </c>
      <c r="F64" s="228"/>
      <c r="G64" s="228"/>
      <c r="H64" s="228"/>
      <c r="I64" s="230"/>
      <c r="J64" s="229"/>
      <c r="K64" s="226"/>
    </row>
    <row r="65" spans="1:11" s="227" customFormat="1" ht="40.5" hidden="1" customHeight="1">
      <c r="A65" s="218" t="s">
        <v>238</v>
      </c>
      <c r="B65" s="218" t="s">
        <v>169</v>
      </c>
      <c r="C65" s="218" t="s">
        <v>46</v>
      </c>
      <c r="D65" s="221" t="s">
        <v>168</v>
      </c>
      <c r="E65" s="216"/>
      <c r="F65" s="217"/>
      <c r="G65" s="219"/>
      <c r="H65" s="219"/>
      <c r="I65" s="217"/>
      <c r="J65" s="217"/>
      <c r="K65" s="226"/>
    </row>
    <row r="66" spans="1:11" s="227" customFormat="1" ht="64.5" hidden="1" customHeight="1">
      <c r="A66" s="166" t="s">
        <v>239</v>
      </c>
      <c r="B66" s="166" t="s">
        <v>161</v>
      </c>
      <c r="C66" s="167" t="s">
        <v>62</v>
      </c>
      <c r="D66" s="234" t="s">
        <v>20</v>
      </c>
      <c r="E66" s="216"/>
      <c r="F66" s="217"/>
      <c r="G66" s="219"/>
      <c r="H66" s="219"/>
      <c r="I66" s="217"/>
      <c r="J66" s="217"/>
      <c r="K66" s="226"/>
    </row>
    <row r="67" spans="1:11" s="227" customFormat="1" ht="42" hidden="1" customHeight="1">
      <c r="A67" s="166" t="s">
        <v>485</v>
      </c>
      <c r="B67" s="166" t="s">
        <v>613</v>
      </c>
      <c r="C67" s="167" t="s">
        <v>61</v>
      </c>
      <c r="D67" s="234" t="s">
        <v>614</v>
      </c>
      <c r="E67" s="216"/>
      <c r="F67" s="217"/>
      <c r="G67" s="219"/>
      <c r="H67" s="219"/>
      <c r="I67" s="217"/>
      <c r="J67" s="217"/>
      <c r="K67" s="226"/>
    </row>
    <row r="68" spans="1:11" s="227" customFormat="1" ht="46.5" hidden="1" customHeight="1">
      <c r="A68" s="220" t="s">
        <v>22</v>
      </c>
      <c r="B68" s="220"/>
      <c r="C68" s="220"/>
      <c r="D68" s="223" t="s">
        <v>296</v>
      </c>
      <c r="E68" s="224"/>
      <c r="F68" s="224"/>
      <c r="G68" s="224"/>
      <c r="H68" s="224"/>
      <c r="I68" s="225">
        <f>SUM(I69)</f>
        <v>0</v>
      </c>
      <c r="J68" s="225"/>
      <c r="K68" s="226"/>
    </row>
    <row r="69" spans="1:11" s="227" customFormat="1" ht="46.5" hidden="1" customHeight="1">
      <c r="A69" s="220" t="s">
        <v>23</v>
      </c>
      <c r="B69" s="220"/>
      <c r="C69" s="220"/>
      <c r="D69" s="223" t="s">
        <v>296</v>
      </c>
      <c r="E69" s="224"/>
      <c r="F69" s="224"/>
      <c r="G69" s="224"/>
      <c r="H69" s="224"/>
      <c r="I69" s="225">
        <f>SUM(I70:I74)</f>
        <v>0</v>
      </c>
      <c r="J69" s="225"/>
      <c r="K69" s="226"/>
    </row>
    <row r="70" spans="1:11" s="227" customFormat="1" ht="40.5" hidden="1" customHeight="1">
      <c r="A70" s="218" t="s">
        <v>247</v>
      </c>
      <c r="B70" s="218" t="s">
        <v>169</v>
      </c>
      <c r="C70" s="218" t="s">
        <v>46</v>
      </c>
      <c r="D70" s="221" t="s">
        <v>168</v>
      </c>
      <c r="E70" s="228"/>
      <c r="F70" s="228"/>
      <c r="G70" s="228"/>
      <c r="H70" s="228"/>
      <c r="I70" s="475"/>
      <c r="J70" s="474"/>
      <c r="K70" s="226"/>
    </row>
    <row r="71" spans="1:11" s="227" customFormat="1" ht="57" hidden="1" customHeight="1">
      <c r="A71" s="222" t="s">
        <v>251</v>
      </c>
      <c r="B71" s="222" t="s">
        <v>259</v>
      </c>
      <c r="C71" s="222" t="s">
        <v>50</v>
      </c>
      <c r="D71" s="235" t="s">
        <v>258</v>
      </c>
      <c r="E71" s="228"/>
      <c r="F71" s="228"/>
      <c r="G71" s="228"/>
      <c r="H71" s="228"/>
      <c r="I71" s="475"/>
      <c r="J71" s="473"/>
      <c r="K71" s="226"/>
    </row>
    <row r="72" spans="1:11" s="227" customFormat="1" ht="30.75" hidden="1" customHeight="1">
      <c r="A72" s="222" t="s">
        <v>246</v>
      </c>
      <c r="B72" s="222" t="s">
        <v>248</v>
      </c>
      <c r="C72" s="222" t="s">
        <v>63</v>
      </c>
      <c r="D72" s="235" t="s">
        <v>245</v>
      </c>
      <c r="E72" s="228"/>
      <c r="F72" s="228"/>
      <c r="G72" s="228"/>
      <c r="H72" s="228"/>
      <c r="I72" s="475"/>
      <c r="J72" s="473"/>
      <c r="K72" s="226"/>
    </row>
    <row r="73" spans="1:11" s="227" customFormat="1" ht="39.75" hidden="1" customHeight="1">
      <c r="A73" s="222" t="s">
        <v>249</v>
      </c>
      <c r="B73" s="222" t="s">
        <v>162</v>
      </c>
      <c r="C73" s="222" t="s">
        <v>64</v>
      </c>
      <c r="D73" s="433" t="s">
        <v>250</v>
      </c>
      <c r="E73" s="228"/>
      <c r="F73" s="228"/>
      <c r="G73" s="228"/>
      <c r="H73" s="228"/>
      <c r="I73" s="475"/>
      <c r="J73" s="473"/>
      <c r="K73" s="226"/>
    </row>
    <row r="74" spans="1:11" s="227" customFormat="1" ht="39" hidden="1" customHeight="1">
      <c r="A74" s="432" t="s">
        <v>252</v>
      </c>
      <c r="B74" s="432" t="s">
        <v>253</v>
      </c>
      <c r="C74" s="432" t="s">
        <v>65</v>
      </c>
      <c r="D74" s="653" t="s">
        <v>254</v>
      </c>
      <c r="E74" s="228"/>
      <c r="F74" s="228"/>
      <c r="G74" s="228"/>
      <c r="H74" s="228"/>
      <c r="I74" s="475"/>
      <c r="J74" s="402"/>
      <c r="K74" s="226"/>
    </row>
    <row r="75" spans="1:11" s="227" customFormat="1" ht="43.5" hidden="1" customHeight="1">
      <c r="A75" s="220" t="s">
        <v>223</v>
      </c>
      <c r="B75" s="220"/>
      <c r="C75" s="220"/>
      <c r="D75" s="223" t="s">
        <v>166</v>
      </c>
      <c r="E75" s="224"/>
      <c r="F75" s="224"/>
      <c r="G75" s="224"/>
      <c r="H75" s="224"/>
      <c r="I75" s="225">
        <f>SUM(I76)</f>
        <v>0</v>
      </c>
      <c r="J75" s="236"/>
      <c r="K75" s="226"/>
    </row>
    <row r="76" spans="1:11" s="227" customFormat="1" ht="45" hidden="1" customHeight="1">
      <c r="A76" s="220" t="s">
        <v>224</v>
      </c>
      <c r="B76" s="220"/>
      <c r="C76" s="220"/>
      <c r="D76" s="223" t="s">
        <v>166</v>
      </c>
      <c r="E76" s="224"/>
      <c r="F76" s="224"/>
      <c r="G76" s="224"/>
      <c r="H76" s="224"/>
      <c r="I76" s="225">
        <f>SUM(I77)</f>
        <v>0</v>
      </c>
      <c r="J76" s="236"/>
      <c r="K76" s="226"/>
    </row>
    <row r="77" spans="1:11" s="227" customFormat="1" ht="41.25" hidden="1" customHeight="1">
      <c r="A77" s="218" t="s">
        <v>222</v>
      </c>
      <c r="B77" s="218" t="s">
        <v>169</v>
      </c>
      <c r="C77" s="218" t="s">
        <v>46</v>
      </c>
      <c r="D77" s="221" t="s">
        <v>168</v>
      </c>
      <c r="E77" s="228"/>
      <c r="F77" s="228"/>
      <c r="G77" s="228"/>
      <c r="H77" s="228"/>
      <c r="I77" s="230"/>
      <c r="J77" s="237"/>
      <c r="K77" s="226"/>
    </row>
    <row r="78" spans="1:11" s="48" customFormat="1" ht="42.75" customHeight="1">
      <c r="A78" s="126"/>
      <c r="B78" s="126"/>
      <c r="C78" s="44"/>
      <c r="D78" s="130" t="s">
        <v>79</v>
      </c>
      <c r="E78" s="45"/>
      <c r="F78" s="125"/>
      <c r="G78" s="45"/>
      <c r="H78" s="45"/>
      <c r="I78" s="129">
        <f>SUM(I14,I25,I43,I63,I69,I76)</f>
        <v>-3034518</v>
      </c>
      <c r="J78" s="129"/>
      <c r="K78" s="47"/>
    </row>
    <row r="79" spans="1:11" ht="47.25" customHeight="1">
      <c r="A79" s="24"/>
      <c r="B79" s="24"/>
      <c r="C79" s="24"/>
      <c r="D79" s="22"/>
      <c r="E79" s="22"/>
      <c r="F79" s="22"/>
      <c r="G79" s="22"/>
      <c r="H79" s="22"/>
      <c r="I79" s="22"/>
      <c r="J79" s="22"/>
      <c r="K79" s="22"/>
    </row>
    <row r="80" spans="1:11" ht="97.5" customHeight="1">
      <c r="A80" s="24"/>
      <c r="B80" s="24"/>
      <c r="C80" s="24"/>
      <c r="D80" s="25"/>
      <c r="E80" s="25"/>
      <c r="F80" s="25"/>
      <c r="G80" s="25"/>
      <c r="H80" s="25"/>
      <c r="I80" s="20"/>
      <c r="J80" s="20"/>
      <c r="K80" s="20"/>
    </row>
    <row r="81" spans="1:11" ht="18.75">
      <c r="A81" s="24"/>
      <c r="B81" s="24"/>
      <c r="C81" s="24"/>
      <c r="D81" s="22"/>
      <c r="E81" s="22"/>
      <c r="F81" s="22"/>
      <c r="G81" s="22"/>
      <c r="H81" s="22"/>
      <c r="I81" s="20"/>
      <c r="J81" s="20"/>
      <c r="K81" s="20"/>
    </row>
    <row r="82" spans="1:11" ht="20.25">
      <c r="A82" s="26"/>
      <c r="B82" s="26"/>
      <c r="C82" s="26"/>
      <c r="D82" s="27"/>
      <c r="E82" s="27"/>
      <c r="F82" s="27"/>
      <c r="G82" s="27"/>
      <c r="H82" s="27"/>
      <c r="I82" s="20"/>
      <c r="J82" s="20"/>
      <c r="K82" s="20"/>
    </row>
    <row r="83" spans="1:11" ht="15.75">
      <c r="I83" s="20"/>
      <c r="J83" s="20"/>
      <c r="K83" s="20"/>
    </row>
    <row r="87" spans="1:11" ht="15.75">
      <c r="E87" s="28"/>
      <c r="F87" s="29"/>
      <c r="G87" s="30"/>
      <c r="H87" s="30"/>
    </row>
    <row r="88" spans="1:11">
      <c r="E88" s="28"/>
      <c r="F88" s="31"/>
      <c r="G88" s="30"/>
      <c r="H88" s="30"/>
    </row>
    <row r="89" spans="1:11">
      <c r="E89" s="30"/>
      <c r="F89" s="30"/>
      <c r="G89" s="30"/>
      <c r="H89" s="30"/>
    </row>
  </sheetData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M92"/>
  <sheetViews>
    <sheetView view="pageBreakPreview" zoomScale="90" zoomScaleNormal="82" zoomScaleSheetLayoutView="90" workbookViewId="0">
      <selection activeCell="M11" sqref="M11"/>
    </sheetView>
  </sheetViews>
  <sheetFormatPr defaultColWidth="9.140625" defaultRowHeight="12.75"/>
  <cols>
    <col min="1" max="1" width="13.28515625" style="19" customWidth="1"/>
    <col min="2" max="2" width="12.140625" style="19" customWidth="1"/>
    <col min="3" max="3" width="16.140625" style="19" customWidth="1"/>
    <col min="4" max="4" width="47.85546875" style="19" customWidth="1"/>
    <col min="5" max="5" width="48.28515625" style="19" customWidth="1"/>
    <col min="6" max="6" width="27" style="368" customWidth="1"/>
    <col min="7" max="7" width="15.42578125" style="369" customWidth="1"/>
    <col min="8" max="8" width="13.5703125" style="370" customWidth="1"/>
    <col min="9" max="9" width="13.7109375" style="19" customWidth="1"/>
    <col min="10" max="10" width="14.5703125" style="19" customWidth="1"/>
    <col min="11" max="11" width="18.28515625" style="19" hidden="1" customWidth="1"/>
    <col min="12" max="12" width="17.28515625" style="19" hidden="1" customWidth="1"/>
    <col min="13" max="13" width="16" style="19" customWidth="1"/>
    <col min="14" max="16384" width="9.140625" style="19"/>
  </cols>
  <sheetData>
    <row r="3" spans="1:13" ht="3.75" customHeight="1"/>
    <row r="4" spans="1:13" ht="20.25" customHeight="1"/>
    <row r="5" spans="1:13" ht="27.75" customHeight="1">
      <c r="A5" s="788" t="s">
        <v>427</v>
      </c>
      <c r="B5" s="684"/>
    </row>
    <row r="6" spans="1:13" ht="18.75" customHeight="1">
      <c r="A6" s="789" t="s">
        <v>405</v>
      </c>
      <c r="B6" s="684"/>
    </row>
    <row r="7" spans="1:13" ht="18.75" customHeight="1">
      <c r="D7" s="790"/>
      <c r="E7" s="790"/>
      <c r="F7" s="790"/>
      <c r="G7" s="790"/>
      <c r="H7" s="790"/>
      <c r="I7" s="790"/>
    </row>
    <row r="8" spans="1:13" ht="18.75">
      <c r="D8" s="791"/>
      <c r="E8" s="791"/>
      <c r="F8" s="791"/>
      <c r="G8" s="791"/>
      <c r="H8" s="791"/>
      <c r="I8" s="791"/>
      <c r="J8" s="791"/>
    </row>
    <row r="9" spans="1:13" ht="27" customHeight="1">
      <c r="D9" s="371"/>
      <c r="E9" s="371"/>
      <c r="F9" s="372"/>
      <c r="G9" s="373"/>
      <c r="H9" s="371"/>
      <c r="I9" s="371"/>
      <c r="J9" s="371"/>
    </row>
    <row r="10" spans="1:13" ht="15" customHeight="1">
      <c r="E10" s="374"/>
      <c r="F10" s="375"/>
      <c r="G10" s="373"/>
      <c r="H10" s="376"/>
      <c r="I10" s="377" t="s">
        <v>0</v>
      </c>
    </row>
    <row r="11" spans="1:13" s="378" customFormat="1" ht="27" customHeight="1">
      <c r="A11" s="792" t="s">
        <v>418</v>
      </c>
      <c r="B11" s="792" t="s">
        <v>419</v>
      </c>
      <c r="C11" s="792" t="s">
        <v>335</v>
      </c>
      <c r="D11" s="793" t="s">
        <v>420</v>
      </c>
      <c r="E11" s="794" t="s">
        <v>488</v>
      </c>
      <c r="F11" s="794" t="s">
        <v>489</v>
      </c>
      <c r="G11" s="784" t="s">
        <v>336</v>
      </c>
      <c r="H11" s="785" t="s">
        <v>74</v>
      </c>
      <c r="I11" s="786" t="s">
        <v>75</v>
      </c>
      <c r="J11" s="787"/>
    </row>
    <row r="12" spans="1:13" s="378" customFormat="1" ht="70.5" customHeight="1">
      <c r="A12" s="713"/>
      <c r="B12" s="713"/>
      <c r="C12" s="713"/>
      <c r="D12" s="713"/>
      <c r="E12" s="713"/>
      <c r="F12" s="708"/>
      <c r="G12" s="713"/>
      <c r="H12" s="713"/>
      <c r="I12" s="379" t="s">
        <v>331</v>
      </c>
      <c r="J12" s="380" t="s">
        <v>337</v>
      </c>
    </row>
    <row r="13" spans="1:13" s="383" customFormat="1" ht="15.75" customHeight="1">
      <c r="A13" s="381">
        <v>1</v>
      </c>
      <c r="B13" s="381">
        <v>2</v>
      </c>
      <c r="C13" s="381">
        <v>3</v>
      </c>
      <c r="D13" s="381">
        <v>4</v>
      </c>
      <c r="E13" s="382">
        <v>5</v>
      </c>
      <c r="F13" s="382">
        <v>6</v>
      </c>
      <c r="G13" s="382">
        <v>7</v>
      </c>
      <c r="H13" s="382">
        <v>8</v>
      </c>
      <c r="I13" s="381">
        <v>9</v>
      </c>
      <c r="J13" s="382">
        <v>10</v>
      </c>
    </row>
    <row r="14" spans="1:13" ht="41.25" customHeight="1">
      <c r="A14" s="384" t="s">
        <v>172</v>
      </c>
      <c r="B14" s="384"/>
      <c r="C14" s="384"/>
      <c r="D14" s="385" t="s">
        <v>163</v>
      </c>
      <c r="E14" s="386"/>
      <c r="F14" s="387"/>
      <c r="G14" s="388">
        <f>SUM(G15)</f>
        <v>3993500</v>
      </c>
      <c r="H14" s="388">
        <f t="shared" ref="H14:J14" si="0">SUM(H15)</f>
        <v>3993500</v>
      </c>
      <c r="I14" s="388">
        <f t="shared" si="0"/>
        <v>0</v>
      </c>
      <c r="J14" s="388">
        <f t="shared" si="0"/>
        <v>0</v>
      </c>
      <c r="L14" s="389"/>
      <c r="M14" s="389"/>
    </row>
    <row r="15" spans="1:13" ht="39.75" customHeight="1">
      <c r="A15" s="384" t="s">
        <v>173</v>
      </c>
      <c r="B15" s="384"/>
      <c r="C15" s="384"/>
      <c r="D15" s="385" t="s">
        <v>163</v>
      </c>
      <c r="E15" s="386"/>
      <c r="F15" s="387"/>
      <c r="G15" s="388">
        <f t="shared" ref="G15:H15" si="1">SUM(G17:G47)</f>
        <v>3993500</v>
      </c>
      <c r="H15" s="388">
        <f t="shared" si="1"/>
        <v>3993500</v>
      </c>
      <c r="I15" s="388">
        <f>SUM(I17:I47)</f>
        <v>0</v>
      </c>
      <c r="J15" s="388">
        <f>SUM(J17:J47)</f>
        <v>0</v>
      </c>
      <c r="K15" s="389">
        <f>SUM(H14:I14)</f>
        <v>3993500</v>
      </c>
    </row>
    <row r="16" spans="1:13" s="395" customFormat="1" ht="76.5" hidden="1" customHeight="1">
      <c r="A16" s="218" t="s">
        <v>370</v>
      </c>
      <c r="B16" s="218" t="s">
        <v>57</v>
      </c>
      <c r="C16" s="218" t="s">
        <v>58</v>
      </c>
      <c r="D16" s="221" t="s">
        <v>371</v>
      </c>
      <c r="E16" s="390" t="s">
        <v>490</v>
      </c>
      <c r="F16" s="391" t="s">
        <v>491</v>
      </c>
      <c r="G16" s="392">
        <f t="shared" ref="G16:G48" si="2">SUM(H16:I16)</f>
        <v>0</v>
      </c>
      <c r="H16" s="393"/>
      <c r="I16" s="393"/>
      <c r="J16" s="393"/>
      <c r="K16" s="394"/>
    </row>
    <row r="17" spans="1:11" s="395" customFormat="1" ht="59.25" hidden="1" customHeight="1">
      <c r="A17" s="218" t="s">
        <v>370</v>
      </c>
      <c r="B17" s="218" t="s">
        <v>57</v>
      </c>
      <c r="C17" s="218" t="s">
        <v>58</v>
      </c>
      <c r="D17" s="221" t="s">
        <v>371</v>
      </c>
      <c r="E17" s="391" t="s">
        <v>492</v>
      </c>
      <c r="F17" s="391" t="s">
        <v>493</v>
      </c>
      <c r="G17" s="392">
        <f t="shared" si="2"/>
        <v>0</v>
      </c>
      <c r="H17" s="393"/>
      <c r="I17" s="393"/>
      <c r="J17" s="393"/>
      <c r="K17" s="394"/>
    </row>
    <row r="18" spans="1:11" ht="45.75" customHeight="1">
      <c r="A18" s="477" t="s">
        <v>589</v>
      </c>
      <c r="B18" s="477" t="s">
        <v>590</v>
      </c>
      <c r="C18" s="477" t="s">
        <v>592</v>
      </c>
      <c r="D18" s="586" t="s">
        <v>591</v>
      </c>
      <c r="E18" s="397" t="s">
        <v>615</v>
      </c>
      <c r="F18" s="397" t="s">
        <v>495</v>
      </c>
      <c r="G18" s="398">
        <f t="shared" si="2"/>
        <v>3993500</v>
      </c>
      <c r="H18" s="399">
        <v>3993500</v>
      </c>
      <c r="I18" s="590"/>
      <c r="J18" s="591"/>
    </row>
    <row r="19" spans="1:11" s="405" customFormat="1" ht="44.25" hidden="1" customHeight="1">
      <c r="A19" s="400" t="s">
        <v>179</v>
      </c>
      <c r="B19" s="400" t="s">
        <v>180</v>
      </c>
      <c r="C19" s="400" t="s">
        <v>85</v>
      </c>
      <c r="D19" s="401" t="s">
        <v>181</v>
      </c>
      <c r="E19" s="391" t="s">
        <v>494</v>
      </c>
      <c r="F19" s="391" t="s">
        <v>495</v>
      </c>
      <c r="G19" s="392">
        <f t="shared" si="2"/>
        <v>0</v>
      </c>
      <c r="H19" s="402"/>
      <c r="I19" s="403"/>
      <c r="J19" s="404"/>
    </row>
    <row r="20" spans="1:11" s="405" customFormat="1" ht="46.5" hidden="1" customHeight="1">
      <c r="A20" s="400" t="s">
        <v>182</v>
      </c>
      <c r="B20" s="400" t="s">
        <v>183</v>
      </c>
      <c r="C20" s="400" t="s">
        <v>85</v>
      </c>
      <c r="D20" s="221" t="s">
        <v>184</v>
      </c>
      <c r="E20" s="391" t="s">
        <v>494</v>
      </c>
      <c r="F20" s="391" t="s">
        <v>495</v>
      </c>
      <c r="G20" s="392">
        <f t="shared" si="2"/>
        <v>0</v>
      </c>
      <c r="H20" s="402"/>
      <c r="I20" s="406"/>
      <c r="J20" s="404"/>
    </row>
    <row r="21" spans="1:11" s="408" customFormat="1" ht="42.75" hidden="1" customHeight="1">
      <c r="A21" s="400" t="s">
        <v>185</v>
      </c>
      <c r="B21" s="400" t="s">
        <v>186</v>
      </c>
      <c r="C21" s="400" t="s">
        <v>85</v>
      </c>
      <c r="D21" s="407" t="s">
        <v>13</v>
      </c>
      <c r="E21" s="391" t="s">
        <v>494</v>
      </c>
      <c r="F21" s="391" t="s">
        <v>495</v>
      </c>
      <c r="G21" s="392">
        <f t="shared" si="2"/>
        <v>0</v>
      </c>
      <c r="H21" s="402"/>
      <c r="I21" s="406"/>
      <c r="J21" s="404"/>
    </row>
    <row r="22" spans="1:11" s="124" customFormat="1" ht="39.75" hidden="1" customHeight="1">
      <c r="A22" s="400" t="s">
        <v>178</v>
      </c>
      <c r="B22" s="400" t="s">
        <v>188</v>
      </c>
      <c r="C22" s="400" t="s">
        <v>85</v>
      </c>
      <c r="D22" s="407" t="s">
        <v>187</v>
      </c>
      <c r="E22" s="391" t="s">
        <v>494</v>
      </c>
      <c r="F22" s="391" t="s">
        <v>495</v>
      </c>
      <c r="G22" s="392">
        <f t="shared" si="2"/>
        <v>0</v>
      </c>
      <c r="H22" s="392"/>
      <c r="I22" s="406"/>
      <c r="J22" s="148"/>
    </row>
    <row r="23" spans="1:11" s="124" customFormat="1" ht="43.5" hidden="1" customHeight="1">
      <c r="A23" s="400" t="s">
        <v>190</v>
      </c>
      <c r="B23" s="400" t="s">
        <v>153</v>
      </c>
      <c r="C23" s="400" t="s">
        <v>54</v>
      </c>
      <c r="D23" s="409" t="s">
        <v>14</v>
      </c>
      <c r="E23" s="390" t="s">
        <v>496</v>
      </c>
      <c r="F23" s="391" t="s">
        <v>497</v>
      </c>
      <c r="G23" s="392">
        <f t="shared" si="2"/>
        <v>0</v>
      </c>
      <c r="H23" s="392"/>
      <c r="I23" s="406"/>
      <c r="J23" s="148"/>
    </row>
    <row r="24" spans="1:11" s="412" customFormat="1" ht="45" hidden="1" customHeight="1">
      <c r="A24" s="218" t="s">
        <v>189</v>
      </c>
      <c r="B24" s="218" t="s">
        <v>192</v>
      </c>
      <c r="C24" s="218" t="s">
        <v>54</v>
      </c>
      <c r="D24" s="410" t="s">
        <v>191</v>
      </c>
      <c r="E24" s="390" t="s">
        <v>496</v>
      </c>
      <c r="F24" s="391" t="s">
        <v>497</v>
      </c>
      <c r="G24" s="392">
        <f t="shared" si="2"/>
        <v>0</v>
      </c>
      <c r="H24" s="402"/>
      <c r="I24" s="406"/>
      <c r="J24" s="411"/>
    </row>
    <row r="25" spans="1:11" s="368" customFormat="1" ht="45" hidden="1" customHeight="1">
      <c r="A25" s="413" t="s">
        <v>498</v>
      </c>
      <c r="B25" s="400" t="s">
        <v>499</v>
      </c>
      <c r="C25" s="413" t="s">
        <v>54</v>
      </c>
      <c r="D25" s="407" t="s">
        <v>500</v>
      </c>
      <c r="E25" s="390" t="s">
        <v>496</v>
      </c>
      <c r="F25" s="391" t="s">
        <v>501</v>
      </c>
      <c r="G25" s="392">
        <f t="shared" si="2"/>
        <v>0</v>
      </c>
      <c r="H25" s="414"/>
      <c r="I25" s="415"/>
      <c r="J25" s="148"/>
    </row>
    <row r="26" spans="1:11" s="368" customFormat="1" ht="45" hidden="1" customHeight="1">
      <c r="A26" s="400" t="s">
        <v>193</v>
      </c>
      <c r="B26" s="400" t="s">
        <v>194</v>
      </c>
      <c r="C26" s="400" t="s">
        <v>54</v>
      </c>
      <c r="D26" s="416" t="s">
        <v>195</v>
      </c>
      <c r="E26" s="390" t="s">
        <v>496</v>
      </c>
      <c r="F26" s="391" t="s">
        <v>497</v>
      </c>
      <c r="G26" s="392">
        <f t="shared" si="2"/>
        <v>0</v>
      </c>
      <c r="H26" s="402"/>
      <c r="I26" s="406"/>
      <c r="J26" s="417"/>
    </row>
    <row r="27" spans="1:11" s="368" customFormat="1" ht="75.75" hidden="1" customHeight="1">
      <c r="A27" s="413" t="s">
        <v>198</v>
      </c>
      <c r="B27" s="400" t="s">
        <v>155</v>
      </c>
      <c r="C27" s="413" t="s">
        <v>54</v>
      </c>
      <c r="D27" s="407" t="s">
        <v>15</v>
      </c>
      <c r="E27" s="390" t="s">
        <v>502</v>
      </c>
      <c r="F27" s="391" t="s">
        <v>501</v>
      </c>
      <c r="G27" s="392">
        <f t="shared" si="2"/>
        <v>0</v>
      </c>
      <c r="H27" s="392"/>
      <c r="I27" s="406"/>
      <c r="J27" s="417"/>
    </row>
    <row r="28" spans="1:11" s="368" customFormat="1" ht="44.25" hidden="1" customHeight="1">
      <c r="A28" s="400" t="s">
        <v>199</v>
      </c>
      <c r="B28" s="400" t="s">
        <v>200</v>
      </c>
      <c r="C28" s="400" t="s">
        <v>53</v>
      </c>
      <c r="D28" s="407" t="s">
        <v>201</v>
      </c>
      <c r="E28" s="390" t="s">
        <v>496</v>
      </c>
      <c r="F28" s="391" t="s">
        <v>497</v>
      </c>
      <c r="G28" s="392">
        <f t="shared" si="2"/>
        <v>0</v>
      </c>
      <c r="H28" s="392"/>
      <c r="I28" s="406"/>
      <c r="J28" s="417"/>
    </row>
    <row r="29" spans="1:11" s="368" customFormat="1" ht="61.5" hidden="1" customHeight="1">
      <c r="A29" s="400" t="s">
        <v>202</v>
      </c>
      <c r="B29" s="400" t="s">
        <v>157</v>
      </c>
      <c r="C29" s="400" t="s">
        <v>52</v>
      </c>
      <c r="D29" s="418" t="s">
        <v>17</v>
      </c>
      <c r="E29" s="391" t="s">
        <v>503</v>
      </c>
      <c r="F29" s="391" t="s">
        <v>504</v>
      </c>
      <c r="G29" s="392">
        <f t="shared" si="2"/>
        <v>0</v>
      </c>
      <c r="H29" s="402"/>
      <c r="I29" s="406"/>
      <c r="J29" s="148"/>
    </row>
    <row r="30" spans="1:11" s="405" customFormat="1" ht="57" hidden="1" customHeight="1">
      <c r="A30" s="400" t="s">
        <v>203</v>
      </c>
      <c r="B30" s="400" t="s">
        <v>158</v>
      </c>
      <c r="C30" s="419" t="s">
        <v>52</v>
      </c>
      <c r="D30" s="418" t="s">
        <v>16</v>
      </c>
      <c r="E30" s="391" t="s">
        <v>503</v>
      </c>
      <c r="F30" s="391" t="s">
        <v>504</v>
      </c>
      <c r="G30" s="392">
        <f t="shared" si="2"/>
        <v>0</v>
      </c>
      <c r="H30" s="392"/>
      <c r="I30" s="406"/>
      <c r="J30" s="404"/>
    </row>
    <row r="31" spans="1:11" s="405" customFormat="1" ht="57" hidden="1" customHeight="1">
      <c r="A31" s="218" t="s">
        <v>372</v>
      </c>
      <c r="B31" s="218" t="s">
        <v>373</v>
      </c>
      <c r="C31" s="420" t="s">
        <v>52</v>
      </c>
      <c r="D31" s="418" t="s">
        <v>374</v>
      </c>
      <c r="E31" s="391" t="s">
        <v>503</v>
      </c>
      <c r="F31" s="391" t="s">
        <v>504</v>
      </c>
      <c r="G31" s="392">
        <f t="shared" si="2"/>
        <v>0</v>
      </c>
      <c r="H31" s="392"/>
      <c r="I31" s="406"/>
      <c r="J31" s="404"/>
    </row>
    <row r="32" spans="1:11" s="405" customFormat="1" ht="60" hidden="1" customHeight="1">
      <c r="A32" s="421" t="s">
        <v>343</v>
      </c>
      <c r="B32" s="421" t="s">
        <v>262</v>
      </c>
      <c r="C32" s="421" t="s">
        <v>338</v>
      </c>
      <c r="D32" s="422" t="s">
        <v>263</v>
      </c>
      <c r="E32" s="423" t="s">
        <v>505</v>
      </c>
      <c r="F32" s="391" t="s">
        <v>506</v>
      </c>
      <c r="G32" s="392">
        <f t="shared" si="2"/>
        <v>0</v>
      </c>
      <c r="H32" s="392"/>
      <c r="I32" s="392"/>
      <c r="J32" s="392"/>
    </row>
    <row r="33" spans="1:10" s="405" customFormat="1" ht="60.75" hidden="1" customHeight="1">
      <c r="A33" s="421" t="s">
        <v>375</v>
      </c>
      <c r="B33" s="421" t="s">
        <v>377</v>
      </c>
      <c r="C33" s="421" t="s">
        <v>55</v>
      </c>
      <c r="D33" s="422" t="s">
        <v>379</v>
      </c>
      <c r="E33" s="390" t="s">
        <v>492</v>
      </c>
      <c r="F33" s="390" t="s">
        <v>507</v>
      </c>
      <c r="G33" s="392">
        <f t="shared" si="2"/>
        <v>0</v>
      </c>
      <c r="H33" s="392"/>
      <c r="I33" s="392"/>
      <c r="J33" s="392"/>
    </row>
    <row r="34" spans="1:10" s="405" customFormat="1" ht="49.5" hidden="1" customHeight="1">
      <c r="A34" s="421" t="s">
        <v>376</v>
      </c>
      <c r="B34" s="421" t="s">
        <v>378</v>
      </c>
      <c r="C34" s="421" t="s">
        <v>55</v>
      </c>
      <c r="D34" s="422" t="s">
        <v>380</v>
      </c>
      <c r="E34" s="391" t="s">
        <v>508</v>
      </c>
      <c r="F34" s="391" t="s">
        <v>509</v>
      </c>
      <c r="G34" s="392">
        <f t="shared" si="2"/>
        <v>0</v>
      </c>
      <c r="H34" s="392"/>
      <c r="I34" s="406"/>
      <c r="J34" s="406"/>
    </row>
    <row r="35" spans="1:10" s="405" customFormat="1" ht="69" hidden="1" customHeight="1">
      <c r="A35" s="218" t="s">
        <v>340</v>
      </c>
      <c r="B35" s="218" t="s">
        <v>341</v>
      </c>
      <c r="C35" s="420" t="s">
        <v>55</v>
      </c>
      <c r="D35" s="424" t="s">
        <v>339</v>
      </c>
      <c r="E35" s="391" t="s">
        <v>510</v>
      </c>
      <c r="F35" s="391" t="s">
        <v>511</v>
      </c>
      <c r="G35" s="392">
        <f t="shared" si="2"/>
        <v>0</v>
      </c>
      <c r="H35" s="392"/>
      <c r="I35" s="406"/>
      <c r="J35" s="406"/>
    </row>
    <row r="36" spans="1:10" s="427" customFormat="1" ht="58.5" hidden="1" customHeight="1">
      <c r="A36" s="400" t="s">
        <v>344</v>
      </c>
      <c r="B36" s="400" t="s">
        <v>345</v>
      </c>
      <c r="C36" s="400" t="s">
        <v>55</v>
      </c>
      <c r="D36" s="426" t="s">
        <v>512</v>
      </c>
      <c r="E36" s="391" t="s">
        <v>513</v>
      </c>
      <c r="F36" s="390" t="s">
        <v>514</v>
      </c>
      <c r="G36" s="392">
        <f t="shared" si="2"/>
        <v>0</v>
      </c>
      <c r="H36" s="392"/>
      <c r="I36" s="406"/>
      <c r="J36" s="406"/>
    </row>
    <row r="37" spans="1:10" s="427" customFormat="1" ht="58.5" hidden="1" customHeight="1">
      <c r="A37" s="400" t="s">
        <v>204</v>
      </c>
      <c r="B37" s="400" t="s">
        <v>205</v>
      </c>
      <c r="C37" s="400" t="s">
        <v>55</v>
      </c>
      <c r="D37" s="426" t="s">
        <v>206</v>
      </c>
      <c r="E37" s="391" t="s">
        <v>515</v>
      </c>
      <c r="F37" s="390" t="s">
        <v>516</v>
      </c>
      <c r="G37" s="392">
        <f t="shared" si="2"/>
        <v>0</v>
      </c>
      <c r="H37" s="392"/>
      <c r="I37" s="406"/>
      <c r="J37" s="406"/>
    </row>
    <row r="38" spans="1:10" s="427" customFormat="1" ht="48.75" hidden="1" customHeight="1">
      <c r="A38" s="218" t="s">
        <v>517</v>
      </c>
      <c r="B38" s="218" t="s">
        <v>518</v>
      </c>
      <c r="C38" s="218" t="s">
        <v>55</v>
      </c>
      <c r="D38" s="426" t="s">
        <v>519</v>
      </c>
      <c r="E38" s="391" t="s">
        <v>520</v>
      </c>
      <c r="F38" s="391" t="s">
        <v>509</v>
      </c>
      <c r="G38" s="392">
        <f t="shared" si="2"/>
        <v>0</v>
      </c>
      <c r="H38" s="392"/>
      <c r="I38" s="406"/>
      <c r="J38" s="406"/>
    </row>
    <row r="39" spans="1:10" s="427" customFormat="1" ht="63" hidden="1" customHeight="1">
      <c r="A39" s="218" t="s">
        <v>381</v>
      </c>
      <c r="B39" s="218" t="s">
        <v>382</v>
      </c>
      <c r="C39" s="218" t="s">
        <v>338</v>
      </c>
      <c r="D39" s="426" t="s">
        <v>383</v>
      </c>
      <c r="E39" s="391" t="s">
        <v>521</v>
      </c>
      <c r="F39" s="390" t="s">
        <v>522</v>
      </c>
      <c r="G39" s="392">
        <f t="shared" si="2"/>
        <v>0</v>
      </c>
      <c r="H39" s="392"/>
      <c r="I39" s="406"/>
      <c r="J39" s="406"/>
    </row>
    <row r="40" spans="1:10" s="427" customFormat="1" ht="57.75" hidden="1" customHeight="1">
      <c r="A40" s="218" t="s">
        <v>384</v>
      </c>
      <c r="B40" s="218" t="s">
        <v>385</v>
      </c>
      <c r="C40" s="218" t="s">
        <v>404</v>
      </c>
      <c r="D40" s="426" t="s">
        <v>386</v>
      </c>
      <c r="E40" s="391" t="s">
        <v>523</v>
      </c>
      <c r="F40" s="390" t="s">
        <v>524</v>
      </c>
      <c r="G40" s="392">
        <f t="shared" si="2"/>
        <v>0</v>
      </c>
      <c r="H40" s="392"/>
      <c r="I40" s="406"/>
      <c r="J40" s="406"/>
    </row>
    <row r="41" spans="1:10" s="368" customFormat="1" ht="60.75" hidden="1" customHeight="1">
      <c r="A41" s="218" t="s">
        <v>406</v>
      </c>
      <c r="B41" s="218" t="s">
        <v>407</v>
      </c>
      <c r="C41" s="218" t="s">
        <v>59</v>
      </c>
      <c r="D41" s="426" t="s">
        <v>408</v>
      </c>
      <c r="E41" s="391" t="s">
        <v>525</v>
      </c>
      <c r="F41" s="390" t="s">
        <v>526</v>
      </c>
      <c r="G41" s="392">
        <f t="shared" si="2"/>
        <v>0</v>
      </c>
      <c r="H41" s="402"/>
      <c r="I41" s="406"/>
      <c r="J41" s="406"/>
    </row>
    <row r="42" spans="1:10" s="124" customFormat="1" ht="61.5" hidden="1" customHeight="1">
      <c r="A42" s="218" t="s">
        <v>342</v>
      </c>
      <c r="B42" s="218" t="s">
        <v>268</v>
      </c>
      <c r="C42" s="218" t="s">
        <v>56</v>
      </c>
      <c r="D42" s="221" t="s">
        <v>267</v>
      </c>
      <c r="E42" s="391" t="s">
        <v>527</v>
      </c>
      <c r="F42" s="390" t="s">
        <v>528</v>
      </c>
      <c r="G42" s="392">
        <f t="shared" si="2"/>
        <v>0</v>
      </c>
      <c r="H42" s="402"/>
      <c r="I42" s="406"/>
      <c r="J42" s="148"/>
    </row>
    <row r="43" spans="1:10" s="124" customFormat="1" ht="60.75" hidden="1" customHeight="1">
      <c r="A43" s="400" t="s">
        <v>210</v>
      </c>
      <c r="B43" s="400" t="s">
        <v>211</v>
      </c>
      <c r="C43" s="400" t="s">
        <v>59</v>
      </c>
      <c r="D43" s="416" t="s">
        <v>152</v>
      </c>
      <c r="E43" s="391" t="s">
        <v>513</v>
      </c>
      <c r="F43" s="390" t="s">
        <v>514</v>
      </c>
      <c r="G43" s="392">
        <f t="shared" si="2"/>
        <v>0</v>
      </c>
      <c r="H43" s="392"/>
      <c r="I43" s="406"/>
      <c r="J43" s="148"/>
    </row>
    <row r="44" spans="1:10" s="124" customFormat="1" ht="39" hidden="1" customHeight="1">
      <c r="A44" s="400" t="s">
        <v>210</v>
      </c>
      <c r="B44" s="400" t="s">
        <v>211</v>
      </c>
      <c r="C44" s="400" t="s">
        <v>59</v>
      </c>
      <c r="D44" s="416" t="s">
        <v>152</v>
      </c>
      <c r="E44" s="391" t="s">
        <v>529</v>
      </c>
      <c r="F44" s="390" t="s">
        <v>516</v>
      </c>
      <c r="G44" s="392">
        <f t="shared" si="2"/>
        <v>0</v>
      </c>
      <c r="H44" s="392"/>
      <c r="I44" s="406"/>
      <c r="J44" s="406"/>
    </row>
    <row r="45" spans="1:10" s="368" customFormat="1" ht="59.25" hidden="1" customHeight="1">
      <c r="A45" s="400" t="s">
        <v>213</v>
      </c>
      <c r="B45" s="400" t="s">
        <v>214</v>
      </c>
      <c r="C45" s="400" t="s">
        <v>59</v>
      </c>
      <c r="D45" s="416" t="s">
        <v>212</v>
      </c>
      <c r="E45" s="391" t="s">
        <v>530</v>
      </c>
      <c r="F45" s="390" t="s">
        <v>531</v>
      </c>
      <c r="G45" s="392">
        <f t="shared" si="2"/>
        <v>0</v>
      </c>
      <c r="H45" s="428"/>
      <c r="I45" s="406"/>
      <c r="J45" s="417"/>
    </row>
    <row r="46" spans="1:10" s="368" customFormat="1" ht="60" hidden="1" customHeight="1">
      <c r="A46" s="400" t="s">
        <v>215</v>
      </c>
      <c r="B46" s="400" t="s">
        <v>216</v>
      </c>
      <c r="C46" s="429" t="s">
        <v>217</v>
      </c>
      <c r="D46" s="430" t="s">
        <v>218</v>
      </c>
      <c r="E46" s="391" t="s">
        <v>532</v>
      </c>
      <c r="F46" s="390" t="s">
        <v>533</v>
      </c>
      <c r="G46" s="392">
        <f t="shared" si="2"/>
        <v>0</v>
      </c>
      <c r="H46" s="402"/>
      <c r="I46" s="406"/>
      <c r="J46" s="417"/>
    </row>
    <row r="47" spans="1:10" ht="53.25" hidden="1" customHeight="1">
      <c r="A47" s="463" t="s">
        <v>347</v>
      </c>
      <c r="B47" s="396" t="s">
        <v>348</v>
      </c>
      <c r="C47" s="463" t="s">
        <v>71</v>
      </c>
      <c r="D47" s="464" t="s">
        <v>349</v>
      </c>
      <c r="E47" s="397" t="s">
        <v>534</v>
      </c>
      <c r="F47" s="425" t="s">
        <v>535</v>
      </c>
      <c r="G47" s="398">
        <f t="shared" si="2"/>
        <v>0</v>
      </c>
      <c r="H47" s="465"/>
      <c r="I47" s="399"/>
      <c r="J47" s="399"/>
    </row>
    <row r="48" spans="1:10" s="368" customFormat="1" ht="42" hidden="1" customHeight="1">
      <c r="A48" s="400" t="s">
        <v>219</v>
      </c>
      <c r="B48" s="400" t="s">
        <v>220</v>
      </c>
      <c r="C48" s="400" t="s">
        <v>57</v>
      </c>
      <c r="D48" s="416" t="s">
        <v>221</v>
      </c>
      <c r="E48" s="390" t="s">
        <v>502</v>
      </c>
      <c r="F48" s="391" t="s">
        <v>501</v>
      </c>
      <c r="G48" s="392">
        <f t="shared" si="2"/>
        <v>0</v>
      </c>
      <c r="H48" s="402"/>
      <c r="I48" s="406"/>
      <c r="J48" s="417"/>
    </row>
    <row r="49" spans="1:11" s="465" customFormat="1" ht="78" customHeight="1">
      <c r="A49" s="384" t="s">
        <v>24</v>
      </c>
      <c r="B49" s="384"/>
      <c r="C49" s="384"/>
      <c r="D49" s="385" t="s">
        <v>167</v>
      </c>
      <c r="E49" s="597"/>
      <c r="F49" s="597"/>
      <c r="G49" s="509">
        <f>SUM(G50)</f>
        <v>-3190800</v>
      </c>
      <c r="H49" s="509">
        <f t="shared" ref="H49:J49" si="3">SUM(H50)</f>
        <v>0</v>
      </c>
      <c r="I49" s="509">
        <f t="shared" si="3"/>
        <v>-3190800</v>
      </c>
      <c r="J49" s="509">
        <f t="shared" si="3"/>
        <v>-3190800</v>
      </c>
    </row>
    <row r="50" spans="1:11" s="465" customFormat="1" ht="75.75" customHeight="1">
      <c r="A50" s="384" t="s">
        <v>25</v>
      </c>
      <c r="B50" s="384"/>
      <c r="C50" s="384"/>
      <c r="D50" s="385" t="s">
        <v>167</v>
      </c>
      <c r="E50" s="597"/>
      <c r="F50" s="597"/>
      <c r="G50" s="509">
        <f>SUM(G51:G61)</f>
        <v>-3190800</v>
      </c>
      <c r="H50" s="509">
        <f t="shared" ref="H50:J50" si="4">SUM(H51:H61)</f>
        <v>0</v>
      </c>
      <c r="I50" s="509">
        <f t="shared" si="4"/>
        <v>-3190800</v>
      </c>
      <c r="J50" s="509">
        <f t="shared" si="4"/>
        <v>-3190800</v>
      </c>
      <c r="K50" s="389">
        <f>SUM(H49:I49)</f>
        <v>-3190800</v>
      </c>
    </row>
    <row r="51" spans="1:11" s="602" customFormat="1" ht="60.75" hidden="1" customHeight="1">
      <c r="A51" s="598" t="s">
        <v>410</v>
      </c>
      <c r="B51" s="396" t="s">
        <v>411</v>
      </c>
      <c r="C51" s="396" t="s">
        <v>52</v>
      </c>
      <c r="D51" s="599" t="s">
        <v>412</v>
      </c>
      <c r="E51" s="425" t="s">
        <v>536</v>
      </c>
      <c r="F51" s="425" t="s">
        <v>537</v>
      </c>
      <c r="G51" s="398">
        <f t="shared" ref="G51:G61" si="5">SUM(H51:I51)</f>
        <v>0</v>
      </c>
      <c r="H51" s="600"/>
      <c r="I51" s="482"/>
      <c r="J51" s="482"/>
      <c r="K51" s="601"/>
    </row>
    <row r="52" spans="1:11" s="602" customFormat="1" ht="6" hidden="1" customHeight="1">
      <c r="A52" s="477" t="s">
        <v>264</v>
      </c>
      <c r="B52" s="477" t="s">
        <v>159</v>
      </c>
      <c r="C52" s="477" t="s">
        <v>266</v>
      </c>
      <c r="D52" s="603" t="s">
        <v>265</v>
      </c>
      <c r="E52" s="425" t="s">
        <v>536</v>
      </c>
      <c r="F52" s="425" t="s">
        <v>537</v>
      </c>
      <c r="G52" s="398">
        <f t="shared" si="5"/>
        <v>0</v>
      </c>
      <c r="H52" s="600"/>
      <c r="I52" s="482"/>
      <c r="J52" s="482"/>
      <c r="K52" s="601"/>
    </row>
    <row r="53" spans="1:11" ht="117" customHeight="1">
      <c r="A53" s="598" t="s">
        <v>261</v>
      </c>
      <c r="B53" s="598" t="s">
        <v>262</v>
      </c>
      <c r="C53" s="598" t="s">
        <v>338</v>
      </c>
      <c r="D53" s="604" t="s">
        <v>263</v>
      </c>
      <c r="E53" s="425" t="s">
        <v>536</v>
      </c>
      <c r="F53" s="425" t="s">
        <v>537</v>
      </c>
      <c r="G53" s="398">
        <f t="shared" si="5"/>
        <v>-150000</v>
      </c>
      <c r="H53" s="482"/>
      <c r="I53" s="399">
        <v>-150000</v>
      </c>
      <c r="J53" s="399">
        <v>-150000</v>
      </c>
      <c r="K53" s="465"/>
    </row>
    <row r="54" spans="1:11" s="606" customFormat="1" ht="117" customHeight="1">
      <c r="A54" s="598" t="s">
        <v>324</v>
      </c>
      <c r="B54" s="598" t="s">
        <v>325</v>
      </c>
      <c r="C54" s="598" t="s">
        <v>55</v>
      </c>
      <c r="D54" s="604" t="s">
        <v>326</v>
      </c>
      <c r="E54" s="425" t="s">
        <v>536</v>
      </c>
      <c r="F54" s="425" t="s">
        <v>537</v>
      </c>
      <c r="G54" s="398">
        <f t="shared" si="5"/>
        <v>-2143400</v>
      </c>
      <c r="H54" s="482"/>
      <c r="I54" s="399">
        <v>-2143400</v>
      </c>
      <c r="J54" s="399">
        <v>-2143400</v>
      </c>
      <c r="K54" s="605"/>
    </row>
    <row r="55" spans="1:11" s="606" customFormat="1" ht="117" customHeight="1">
      <c r="A55" s="598" t="s">
        <v>392</v>
      </c>
      <c r="B55" s="598" t="s">
        <v>393</v>
      </c>
      <c r="C55" s="598" t="s">
        <v>55</v>
      </c>
      <c r="D55" s="604" t="s">
        <v>394</v>
      </c>
      <c r="E55" s="425" t="s">
        <v>536</v>
      </c>
      <c r="F55" s="425" t="s">
        <v>537</v>
      </c>
      <c r="G55" s="398">
        <f t="shared" si="5"/>
        <v>-72000</v>
      </c>
      <c r="H55" s="482"/>
      <c r="I55" s="399">
        <v>-72000</v>
      </c>
      <c r="J55" s="399">
        <v>-72000</v>
      </c>
      <c r="K55" s="605"/>
    </row>
    <row r="56" spans="1:11" s="606" customFormat="1" ht="117" customHeight="1">
      <c r="A56" s="477" t="s">
        <v>264</v>
      </c>
      <c r="B56" s="477" t="s">
        <v>159</v>
      </c>
      <c r="C56" s="477" t="s">
        <v>266</v>
      </c>
      <c r="D56" s="603" t="s">
        <v>265</v>
      </c>
      <c r="E56" s="425" t="s">
        <v>536</v>
      </c>
      <c r="F56" s="425" t="s">
        <v>537</v>
      </c>
      <c r="G56" s="398">
        <f t="shared" si="5"/>
        <v>-432100</v>
      </c>
      <c r="H56" s="482"/>
      <c r="I56" s="399">
        <v>-432100</v>
      </c>
      <c r="J56" s="399">
        <v>-432100</v>
      </c>
      <c r="K56" s="605"/>
    </row>
    <row r="57" spans="1:11" s="606" customFormat="1" ht="117" customHeight="1">
      <c r="A57" s="396" t="s">
        <v>437</v>
      </c>
      <c r="B57" s="396" t="s">
        <v>438</v>
      </c>
      <c r="C57" s="396" t="s">
        <v>266</v>
      </c>
      <c r="D57" s="607" t="s">
        <v>439</v>
      </c>
      <c r="E57" s="425" t="s">
        <v>536</v>
      </c>
      <c r="F57" s="425" t="s">
        <v>537</v>
      </c>
      <c r="G57" s="398">
        <f t="shared" si="5"/>
        <v>-380000</v>
      </c>
      <c r="H57" s="482"/>
      <c r="I57" s="399">
        <v>-380000</v>
      </c>
      <c r="J57" s="399">
        <v>-380000</v>
      </c>
      <c r="K57" s="605"/>
    </row>
    <row r="58" spans="1:11" ht="39" hidden="1" customHeight="1">
      <c r="A58" s="477" t="s">
        <v>264</v>
      </c>
      <c r="B58" s="477" t="s">
        <v>159</v>
      </c>
      <c r="C58" s="477" t="s">
        <v>266</v>
      </c>
      <c r="D58" s="603" t="s">
        <v>265</v>
      </c>
      <c r="E58" s="425" t="s">
        <v>538</v>
      </c>
      <c r="F58" s="425" t="s">
        <v>539</v>
      </c>
      <c r="G58" s="398">
        <f t="shared" si="5"/>
        <v>0</v>
      </c>
      <c r="H58" s="482"/>
      <c r="I58" s="399"/>
      <c r="J58" s="399"/>
      <c r="K58" s="465"/>
    </row>
    <row r="59" spans="1:11" ht="43.5" hidden="1" customHeight="1">
      <c r="A59" s="608" t="s">
        <v>396</v>
      </c>
      <c r="B59" s="396" t="s">
        <v>351</v>
      </c>
      <c r="C59" s="396" t="s">
        <v>266</v>
      </c>
      <c r="D59" s="607" t="s">
        <v>352</v>
      </c>
      <c r="E59" s="425" t="s">
        <v>536</v>
      </c>
      <c r="F59" s="425" t="s">
        <v>537</v>
      </c>
      <c r="G59" s="398">
        <f t="shared" si="5"/>
        <v>0</v>
      </c>
      <c r="H59" s="482"/>
      <c r="I59" s="399"/>
      <c r="J59" s="399"/>
      <c r="K59" s="465"/>
    </row>
    <row r="60" spans="1:11" ht="55.5" customHeight="1">
      <c r="A60" s="396" t="s">
        <v>308</v>
      </c>
      <c r="B60" s="396" t="s">
        <v>307</v>
      </c>
      <c r="C60" s="396" t="s">
        <v>266</v>
      </c>
      <c r="D60" s="607" t="s">
        <v>306</v>
      </c>
      <c r="E60" s="425" t="s">
        <v>540</v>
      </c>
      <c r="F60" s="425" t="s">
        <v>541</v>
      </c>
      <c r="G60" s="398">
        <f t="shared" si="5"/>
        <v>-13300</v>
      </c>
      <c r="H60" s="482"/>
      <c r="I60" s="399">
        <v>-13300</v>
      </c>
      <c r="J60" s="399">
        <v>-13300</v>
      </c>
      <c r="K60" s="465"/>
    </row>
    <row r="61" spans="1:11" s="368" customFormat="1" ht="34.5" hidden="1" customHeight="1">
      <c r="A61" s="432" t="s">
        <v>397</v>
      </c>
      <c r="B61" s="218" t="s">
        <v>220</v>
      </c>
      <c r="C61" s="218" t="s">
        <v>57</v>
      </c>
      <c r="D61" s="410" t="s">
        <v>221</v>
      </c>
      <c r="E61" s="390" t="s">
        <v>536</v>
      </c>
      <c r="F61" s="390" t="s">
        <v>537</v>
      </c>
      <c r="G61" s="392">
        <f t="shared" si="5"/>
        <v>0</v>
      </c>
      <c r="H61" s="406"/>
      <c r="I61" s="406"/>
      <c r="J61" s="406"/>
      <c r="K61" s="431"/>
    </row>
    <row r="62" spans="1:11" s="124" customFormat="1" ht="47.25" hidden="1" customHeight="1">
      <c r="A62" s="220" t="s">
        <v>237</v>
      </c>
      <c r="B62" s="434"/>
      <c r="C62" s="434"/>
      <c r="D62" s="223" t="s">
        <v>164</v>
      </c>
      <c r="E62" s="435"/>
      <c r="F62" s="435"/>
      <c r="G62" s="436">
        <f>SUM(H64,H65,G67,G68)</f>
        <v>0</v>
      </c>
      <c r="H62" s="436">
        <f>SUM(H63)</f>
        <v>0</v>
      </c>
      <c r="I62" s="436">
        <f>SUM(J64,J65,I67,I68)</f>
        <v>0</v>
      </c>
      <c r="J62" s="436">
        <f>SUM(K64,K65,J67,J68)</f>
        <v>0</v>
      </c>
    </row>
    <row r="63" spans="1:11" s="124" customFormat="1" ht="45.75" hidden="1" customHeight="1">
      <c r="A63" s="220" t="s">
        <v>236</v>
      </c>
      <c r="B63" s="434"/>
      <c r="C63" s="434"/>
      <c r="D63" s="223" t="s">
        <v>164</v>
      </c>
      <c r="E63" s="435"/>
      <c r="F63" s="435"/>
      <c r="G63" s="436">
        <f>SUM(G64:G66,G68)</f>
        <v>0</v>
      </c>
      <c r="H63" s="436">
        <f>SUM(H64:H66,H68)</f>
        <v>0</v>
      </c>
      <c r="I63" s="436">
        <f t="shared" ref="I63:J63" si="6">SUM(I64:I66,I68)</f>
        <v>0</v>
      </c>
      <c r="J63" s="436">
        <f t="shared" si="6"/>
        <v>0</v>
      </c>
      <c r="K63" s="437">
        <f>SUM(H63:I63)</f>
        <v>0</v>
      </c>
    </row>
    <row r="64" spans="1:11" s="124" customFormat="1" ht="75" hidden="1" customHeight="1">
      <c r="A64" s="413" t="s">
        <v>272</v>
      </c>
      <c r="B64" s="413" t="s">
        <v>62</v>
      </c>
      <c r="C64" s="438" t="s">
        <v>48</v>
      </c>
      <c r="D64" s="391" t="s">
        <v>434</v>
      </c>
      <c r="E64" s="390" t="s">
        <v>542</v>
      </c>
      <c r="F64" s="390" t="s">
        <v>543</v>
      </c>
      <c r="G64" s="402">
        <f t="shared" ref="G64:G65" si="7">SUM(H64:I64)</f>
        <v>0</v>
      </c>
      <c r="H64" s="402"/>
      <c r="I64" s="393"/>
      <c r="J64" s="439"/>
      <c r="K64" s="164"/>
    </row>
    <row r="65" spans="1:11" s="124" customFormat="1" ht="93.75" hidden="1" customHeight="1">
      <c r="A65" s="413" t="s">
        <v>274</v>
      </c>
      <c r="B65" s="413" t="s">
        <v>60</v>
      </c>
      <c r="C65" s="413" t="s">
        <v>49</v>
      </c>
      <c r="D65" s="440" t="s">
        <v>273</v>
      </c>
      <c r="E65" s="390" t="s">
        <v>542</v>
      </c>
      <c r="F65" s="390" t="s">
        <v>543</v>
      </c>
      <c r="G65" s="402">
        <f t="shared" si="7"/>
        <v>0</v>
      </c>
      <c r="H65" s="441"/>
      <c r="I65" s="393"/>
      <c r="J65" s="439"/>
      <c r="K65" s="442"/>
    </row>
    <row r="66" spans="1:11" s="124" customFormat="1" ht="81.75" hidden="1" customHeight="1">
      <c r="A66" s="413" t="s">
        <v>544</v>
      </c>
      <c r="B66" s="413" t="s">
        <v>545</v>
      </c>
      <c r="C66" s="438"/>
      <c r="D66" s="418" t="s">
        <v>546</v>
      </c>
      <c r="E66" s="390" t="s">
        <v>547</v>
      </c>
      <c r="F66" s="390"/>
      <c r="G66" s="441"/>
      <c r="H66" s="406"/>
      <c r="I66" s="406"/>
      <c r="J66" s="148"/>
    </row>
    <row r="67" spans="1:11" s="124" customFormat="1" ht="95.25" hidden="1" customHeight="1">
      <c r="A67" s="443" t="s">
        <v>295</v>
      </c>
      <c r="B67" s="443" t="s">
        <v>282</v>
      </c>
      <c r="C67" s="444" t="s">
        <v>51</v>
      </c>
      <c r="D67" s="132" t="s">
        <v>279</v>
      </c>
      <c r="E67" s="445" t="s">
        <v>547</v>
      </c>
      <c r="F67" s="445"/>
      <c r="G67" s="446"/>
      <c r="H67" s="415"/>
      <c r="I67" s="415"/>
      <c r="J67" s="148"/>
    </row>
    <row r="68" spans="1:11" s="368" customFormat="1" ht="50.25" hidden="1" customHeight="1">
      <c r="A68" s="400" t="s">
        <v>548</v>
      </c>
      <c r="B68" s="400" t="s">
        <v>209</v>
      </c>
      <c r="C68" s="400" t="s">
        <v>70</v>
      </c>
      <c r="D68" s="447" t="s">
        <v>18</v>
      </c>
      <c r="E68" s="391" t="s">
        <v>549</v>
      </c>
      <c r="F68" s="391"/>
      <c r="G68" s="448"/>
      <c r="H68" s="406"/>
      <c r="I68" s="406"/>
      <c r="J68" s="417"/>
    </row>
    <row r="69" spans="1:11" s="112" customFormat="1" ht="66" customHeight="1">
      <c r="A69" s="168" t="s">
        <v>233</v>
      </c>
      <c r="B69" s="168"/>
      <c r="C69" s="168"/>
      <c r="D69" s="250" t="s">
        <v>165</v>
      </c>
      <c r="E69" s="449"/>
      <c r="F69" s="449"/>
      <c r="G69" s="509">
        <f>SUM(H69:I69)</f>
        <v>-263780</v>
      </c>
      <c r="H69" s="388">
        <f>SUM(H70)</f>
        <v>-263780</v>
      </c>
      <c r="I69" s="388">
        <f t="shared" ref="I69:J69" si="8">SUM(I72,I73,I74,I76,I78,I79)</f>
        <v>0</v>
      </c>
      <c r="J69" s="388">
        <f t="shared" si="8"/>
        <v>0</v>
      </c>
    </row>
    <row r="70" spans="1:11" s="112" customFormat="1" ht="64.5" customHeight="1">
      <c r="A70" s="168" t="s">
        <v>232</v>
      </c>
      <c r="B70" s="168"/>
      <c r="C70" s="168"/>
      <c r="D70" s="250" t="s">
        <v>165</v>
      </c>
      <c r="E70" s="449"/>
      <c r="F70" s="449"/>
      <c r="G70" s="388">
        <f>SUM(G72:G79)</f>
        <v>-263780</v>
      </c>
      <c r="H70" s="388">
        <f>SUM(H72:H79)</f>
        <v>-263780</v>
      </c>
      <c r="I70" s="388">
        <f t="shared" ref="I70:J70" si="9">SUM(I72:I79)</f>
        <v>0</v>
      </c>
      <c r="J70" s="388">
        <f t="shared" si="9"/>
        <v>0</v>
      </c>
      <c r="K70" s="450">
        <f>SUM(H70:I70)</f>
        <v>-263780</v>
      </c>
    </row>
    <row r="71" spans="1:11" s="112" customFormat="1" ht="104.25" hidden="1" customHeight="1">
      <c r="A71" s="572" t="s">
        <v>550</v>
      </c>
      <c r="B71" s="572" t="s">
        <v>551</v>
      </c>
      <c r="C71" s="274"/>
      <c r="D71" s="275" t="s">
        <v>552</v>
      </c>
      <c r="E71" s="397" t="s">
        <v>553</v>
      </c>
      <c r="F71" s="397"/>
      <c r="G71" s="567"/>
      <c r="H71" s="399"/>
      <c r="I71" s="399"/>
      <c r="J71" s="576"/>
    </row>
    <row r="72" spans="1:11" s="112" customFormat="1" ht="45.75" hidden="1" customHeight="1">
      <c r="A72" s="572" t="s">
        <v>554</v>
      </c>
      <c r="B72" s="572" t="s">
        <v>555</v>
      </c>
      <c r="C72" s="274" t="s">
        <v>21</v>
      </c>
      <c r="D72" s="275" t="s">
        <v>556</v>
      </c>
      <c r="E72" s="397" t="s">
        <v>553</v>
      </c>
      <c r="F72" s="425" t="s">
        <v>557</v>
      </c>
      <c r="G72" s="398">
        <f>SUM(H72:I72)</f>
        <v>0</v>
      </c>
      <c r="H72" s="399"/>
      <c r="I72" s="399"/>
      <c r="J72" s="576"/>
    </row>
    <row r="73" spans="1:11" s="112" customFormat="1" ht="41.25" hidden="1" customHeight="1">
      <c r="A73" s="572" t="s">
        <v>558</v>
      </c>
      <c r="B73" s="577" t="s">
        <v>559</v>
      </c>
      <c r="C73" s="578" t="s">
        <v>60</v>
      </c>
      <c r="D73" s="275" t="s">
        <v>560</v>
      </c>
      <c r="E73" s="397" t="s">
        <v>553</v>
      </c>
      <c r="F73" s="425" t="s">
        <v>557</v>
      </c>
      <c r="G73" s="398">
        <f t="shared" ref="G73:G83" si="10">SUM(H73:I73)</f>
        <v>0</v>
      </c>
      <c r="H73" s="399"/>
      <c r="I73" s="399"/>
      <c r="J73" s="576"/>
    </row>
    <row r="74" spans="1:11" s="580" customFormat="1" ht="63.75" hidden="1" customHeight="1">
      <c r="A74" s="572" t="s">
        <v>561</v>
      </c>
      <c r="B74" s="572" t="s">
        <v>562</v>
      </c>
      <c r="C74" s="274" t="s">
        <v>60</v>
      </c>
      <c r="D74" s="275" t="s">
        <v>563</v>
      </c>
      <c r="E74" s="397" t="s">
        <v>553</v>
      </c>
      <c r="F74" s="425" t="s">
        <v>557</v>
      </c>
      <c r="G74" s="398">
        <f t="shared" si="10"/>
        <v>0</v>
      </c>
      <c r="H74" s="399"/>
      <c r="I74" s="399"/>
      <c r="J74" s="579"/>
    </row>
    <row r="75" spans="1:11" s="580" customFormat="1" ht="52.5" hidden="1" customHeight="1">
      <c r="A75" s="581" t="s">
        <v>564</v>
      </c>
      <c r="B75" s="581" t="s">
        <v>565</v>
      </c>
      <c r="C75" s="248"/>
      <c r="D75" s="573" t="s">
        <v>566</v>
      </c>
      <c r="E75" s="397" t="s">
        <v>553</v>
      </c>
      <c r="F75" s="397"/>
      <c r="G75" s="398">
        <f t="shared" si="10"/>
        <v>0</v>
      </c>
      <c r="H75" s="399"/>
      <c r="I75" s="399"/>
      <c r="J75" s="579"/>
    </row>
    <row r="76" spans="1:11" s="580" customFormat="1" ht="62.25" hidden="1" customHeight="1">
      <c r="A76" s="581" t="s">
        <v>242</v>
      </c>
      <c r="B76" s="581" t="s">
        <v>243</v>
      </c>
      <c r="C76" s="248" t="s">
        <v>21</v>
      </c>
      <c r="D76" s="573" t="s">
        <v>328</v>
      </c>
      <c r="E76" s="397" t="s">
        <v>553</v>
      </c>
      <c r="F76" s="425" t="s">
        <v>557</v>
      </c>
      <c r="G76" s="398">
        <f t="shared" si="10"/>
        <v>0</v>
      </c>
      <c r="H76" s="399"/>
      <c r="I76" s="399"/>
      <c r="J76" s="579"/>
    </row>
    <row r="77" spans="1:11" s="580" customFormat="1" ht="6.75" hidden="1" customHeight="1">
      <c r="A77" s="582" t="s">
        <v>567</v>
      </c>
      <c r="B77" s="582" t="s">
        <v>568</v>
      </c>
      <c r="C77" s="583"/>
      <c r="D77" s="584" t="s">
        <v>569</v>
      </c>
      <c r="E77" s="275"/>
      <c r="F77" s="275"/>
      <c r="G77" s="398">
        <f t="shared" si="10"/>
        <v>0</v>
      </c>
      <c r="H77" s="399"/>
      <c r="I77" s="399"/>
      <c r="J77" s="579"/>
    </row>
    <row r="78" spans="1:11" s="580" customFormat="1" ht="56.25" customHeight="1">
      <c r="A78" s="572" t="s">
        <v>244</v>
      </c>
      <c r="B78" s="572" t="s">
        <v>200</v>
      </c>
      <c r="C78" s="248" t="s">
        <v>53</v>
      </c>
      <c r="D78" s="573" t="s">
        <v>201</v>
      </c>
      <c r="E78" s="397" t="s">
        <v>553</v>
      </c>
      <c r="F78" s="425" t="s">
        <v>557</v>
      </c>
      <c r="G78" s="398">
        <f t="shared" si="10"/>
        <v>-263780</v>
      </c>
      <c r="H78" s="399">
        <v>-263780</v>
      </c>
      <c r="I78" s="399"/>
      <c r="J78" s="579"/>
    </row>
    <row r="79" spans="1:11" s="454" customFormat="1" ht="81.75" hidden="1" customHeight="1">
      <c r="A79" s="166" t="s">
        <v>244</v>
      </c>
      <c r="B79" s="166" t="s">
        <v>200</v>
      </c>
      <c r="C79" s="222" t="s">
        <v>53</v>
      </c>
      <c r="D79" s="452" t="s">
        <v>201</v>
      </c>
      <c r="E79" s="390" t="s">
        <v>570</v>
      </c>
      <c r="F79" s="390" t="s">
        <v>571</v>
      </c>
      <c r="G79" s="392">
        <f t="shared" si="10"/>
        <v>0</v>
      </c>
      <c r="H79" s="406"/>
      <c r="I79" s="406"/>
      <c r="J79" s="453"/>
    </row>
    <row r="80" spans="1:11" s="112" customFormat="1" ht="58.5" customHeight="1">
      <c r="A80" s="168" t="s">
        <v>22</v>
      </c>
      <c r="B80" s="168"/>
      <c r="C80" s="168"/>
      <c r="D80" s="592" t="s">
        <v>296</v>
      </c>
      <c r="E80" s="593"/>
      <c r="F80" s="593"/>
      <c r="G80" s="509">
        <f>SUM(G81)</f>
        <v>-89300</v>
      </c>
      <c r="H80" s="509">
        <f t="shared" ref="H80:J80" si="11">SUM(H81)</f>
        <v>-89300</v>
      </c>
      <c r="I80" s="509">
        <f t="shared" si="11"/>
        <v>0</v>
      </c>
      <c r="J80" s="509">
        <f t="shared" si="11"/>
        <v>0</v>
      </c>
    </row>
    <row r="81" spans="1:11" s="112" customFormat="1" ht="60" customHeight="1">
      <c r="A81" s="168" t="s">
        <v>23</v>
      </c>
      <c r="B81" s="168"/>
      <c r="C81" s="168"/>
      <c r="D81" s="592" t="s">
        <v>296</v>
      </c>
      <c r="E81" s="593"/>
      <c r="F81" s="593"/>
      <c r="G81" s="509">
        <f>SUM(G82:G83)</f>
        <v>-89300</v>
      </c>
      <c r="H81" s="509">
        <f t="shared" ref="H81:J81" si="12">SUM(H82:H83)</f>
        <v>-89300</v>
      </c>
      <c r="I81" s="509">
        <f t="shared" si="12"/>
        <v>0</v>
      </c>
      <c r="J81" s="509">
        <f t="shared" si="12"/>
        <v>0</v>
      </c>
      <c r="K81" s="450">
        <f>SUM(H81:I81)</f>
        <v>-89300</v>
      </c>
    </row>
    <row r="82" spans="1:11" s="112" customFormat="1" ht="43.5" hidden="1" customHeight="1">
      <c r="A82" s="477" t="s">
        <v>252</v>
      </c>
      <c r="B82" s="477" t="s">
        <v>253</v>
      </c>
      <c r="C82" s="477" t="s">
        <v>65</v>
      </c>
      <c r="D82" s="594" t="s">
        <v>254</v>
      </c>
      <c r="E82" s="397" t="s">
        <v>572</v>
      </c>
      <c r="F82" s="425" t="s">
        <v>573</v>
      </c>
      <c r="G82" s="398">
        <f t="shared" si="10"/>
        <v>0</v>
      </c>
      <c r="H82" s="399"/>
      <c r="I82" s="399"/>
      <c r="J82" s="595"/>
    </row>
    <row r="83" spans="1:11" s="112" customFormat="1" ht="56.25" customHeight="1">
      <c r="A83" s="477" t="s">
        <v>256</v>
      </c>
      <c r="B83" s="477" t="s">
        <v>257</v>
      </c>
      <c r="C83" s="477" t="s">
        <v>65</v>
      </c>
      <c r="D83" s="596" t="s">
        <v>255</v>
      </c>
      <c r="E83" s="397" t="s">
        <v>574</v>
      </c>
      <c r="F83" s="425" t="s">
        <v>575</v>
      </c>
      <c r="G83" s="398">
        <f t="shared" si="10"/>
        <v>-89300</v>
      </c>
      <c r="H83" s="399">
        <v>-89300</v>
      </c>
      <c r="I83" s="399"/>
      <c r="J83" s="595"/>
    </row>
    <row r="84" spans="1:11" s="112" customFormat="1" ht="42.75" customHeight="1">
      <c r="A84" s="455"/>
      <c r="B84" s="455"/>
      <c r="C84" s="455"/>
      <c r="D84" s="456"/>
      <c r="E84" s="449" t="s">
        <v>576</v>
      </c>
      <c r="F84" s="449"/>
      <c r="G84" s="388">
        <f>SUM(G15,G50,G63,G70,G81)</f>
        <v>449620</v>
      </c>
      <c r="H84" s="388">
        <f>SUM(H15,H50,H63,H70,H81)</f>
        <v>3640420</v>
      </c>
      <c r="I84" s="388">
        <f>SUM(I15,I50,I63,I70,I81)</f>
        <v>-3190800</v>
      </c>
      <c r="J84" s="388">
        <f>SUM(J15,J50,J63,J70,J81)</f>
        <v>-3190800</v>
      </c>
      <c r="K84" s="450">
        <f>SUM(H84:I84)</f>
        <v>449620</v>
      </c>
    </row>
    <row r="85" spans="1:11" ht="28.9" customHeight="1">
      <c r="A85" s="457"/>
      <c r="B85" s="457"/>
      <c r="C85" s="457"/>
      <c r="D85" s="457"/>
      <c r="E85" s="457"/>
      <c r="F85" s="458"/>
      <c r="G85" s="459"/>
      <c r="H85" s="460"/>
      <c r="I85" s="460"/>
    </row>
    <row r="86" spans="1:11" ht="117.75" customHeight="1">
      <c r="A86" s="457"/>
      <c r="B86" s="457"/>
      <c r="C86" s="457"/>
      <c r="D86" s="457"/>
      <c r="E86" s="457"/>
      <c r="F86" s="458"/>
      <c r="G86" s="459"/>
      <c r="H86" s="460"/>
      <c r="I86" s="460"/>
    </row>
    <row r="87" spans="1:11" ht="18.75">
      <c r="A87" s="457"/>
      <c r="B87" s="457"/>
      <c r="C87" s="457"/>
      <c r="D87" s="461"/>
      <c r="E87" s="461"/>
      <c r="F87" s="124"/>
      <c r="G87" s="462"/>
      <c r="I87" s="460"/>
    </row>
    <row r="88" spans="1:11" ht="18.75">
      <c r="A88" s="457"/>
      <c r="B88" s="457"/>
      <c r="C88" s="457"/>
      <c r="D88" s="457"/>
      <c r="E88" s="457"/>
      <c r="F88" s="458"/>
      <c r="G88" s="459"/>
      <c r="H88" s="460"/>
      <c r="I88" s="460"/>
    </row>
    <row r="89" spans="1:11" ht="18.75">
      <c r="A89" s="457"/>
      <c r="B89" s="457"/>
      <c r="C89" s="457"/>
      <c r="D89" s="457"/>
      <c r="E89" s="457"/>
      <c r="F89" s="458"/>
      <c r="G89" s="459"/>
      <c r="H89" s="460"/>
      <c r="I89" s="460"/>
    </row>
    <row r="90" spans="1:11">
      <c r="A90" s="461"/>
      <c r="B90" s="461"/>
      <c r="C90" s="461"/>
      <c r="D90" s="461"/>
      <c r="E90" s="461"/>
      <c r="F90" s="124"/>
      <c r="G90" s="462"/>
    </row>
    <row r="91" spans="1:11" ht="18">
      <c r="A91" s="461"/>
      <c r="B91" s="461"/>
      <c r="C91" s="461"/>
      <c r="D91" s="461"/>
      <c r="E91" s="461"/>
      <c r="F91" s="124"/>
      <c r="G91" s="462"/>
      <c r="H91" s="450"/>
      <c r="I91" s="450"/>
    </row>
    <row r="92" spans="1:11">
      <c r="A92" s="461"/>
      <c r="B92" s="461"/>
      <c r="C92" s="461"/>
      <c r="D92" s="461"/>
      <c r="E92" s="461"/>
      <c r="F92" s="124"/>
      <c r="G92" s="462"/>
    </row>
  </sheetData>
  <mergeCells count="13">
    <mergeCell ref="G11:G12"/>
    <mergeCell ref="H11:H12"/>
    <mergeCell ref="I11:J11"/>
    <mergeCell ref="A5:B5"/>
    <mergeCell ref="A6:B6"/>
    <mergeCell ref="D7:I7"/>
    <mergeCell ref="D8:J8"/>
    <mergeCell ref="A11:A12"/>
    <mergeCell ref="B11:B12"/>
    <mergeCell ref="C11:C12"/>
    <mergeCell ref="D11:D12"/>
    <mergeCell ref="E11:E12"/>
    <mergeCell ref="F11:F12"/>
  </mergeCells>
  <pageMargins left="0.78740157480314965" right="0.19685039370078741" top="0.78740157480314965" bottom="0.78740157480314965" header="0" footer="0"/>
  <pageSetup paperSize="9" scale="60" orientation="landscape" r:id="rId1"/>
  <headerFooter differentFirst="1" alignWithMargins="0">
    <oddHeader>&amp;C&amp;P&amp;Rпродовження додатку 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 </vt:lpstr>
      <vt:lpstr>дод6</vt:lpstr>
      <vt:lpstr>дод1!Заголовки_для_печати</vt:lpstr>
      <vt:lpstr>дод3!Заголовки_для_печати</vt:lpstr>
      <vt:lpstr>'дод5 '!Заголовки_для_печати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'дод5 '!Область_печати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Userr</cp:lastModifiedBy>
  <cp:lastPrinted>2020-11-12T07:10:48Z</cp:lastPrinted>
  <dcterms:created xsi:type="dcterms:W3CDTF">2004-12-22T07:46:33Z</dcterms:created>
  <dcterms:modified xsi:type="dcterms:W3CDTF">2020-11-13T13:23:31Z</dcterms:modified>
</cp:coreProperties>
</file>