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285" windowWidth="20550" windowHeight="7800" tabRatio="601"/>
  </bookViews>
  <sheets>
    <sheet name="дод1" sheetId="35" r:id="rId1"/>
    <sheet name="дод2" sheetId="28" r:id="rId2"/>
    <sheet name="дод3 " sheetId="45" r:id="rId3"/>
    <sheet name="дод4" sheetId="44" r:id="rId4"/>
  </sheets>
  <definedNames>
    <definedName name="_xlnm.Print_Titles" localSheetId="1">дод2!$8:$12</definedName>
    <definedName name="_xlnm.Print_Titles" localSheetId="2">'дод3 '!$11:$12</definedName>
    <definedName name="_xlnm.Print_Titles" localSheetId="3">дод4!$11:$13</definedName>
    <definedName name="_xlnm.Print_Area" localSheetId="0">дод1!$A$1:$F$39</definedName>
    <definedName name="_xlnm.Print_Area" localSheetId="1">дод2!$A$1:$R$135</definedName>
    <definedName name="_xlnm.Print_Area" localSheetId="2">'дод3 '!$A$1:$J$82</definedName>
    <definedName name="_xlnm.Print_Area" localSheetId="3">дод4!$A$1:$J$90</definedName>
  </definedNames>
  <calcPr calcId="145621"/>
</workbook>
</file>

<file path=xl/calcChain.xml><?xml version="1.0" encoding="utf-8"?>
<calcChain xmlns="http://schemas.openxmlformats.org/spreadsheetml/2006/main">
  <c r="G54" i="44" l="1"/>
  <c r="G53" i="44"/>
  <c r="J52" i="44"/>
  <c r="I52" i="44"/>
  <c r="G20" i="44"/>
  <c r="G19" i="44"/>
  <c r="R80" i="28"/>
  <c r="H80" i="28"/>
  <c r="G80" i="28"/>
  <c r="F80" i="28"/>
  <c r="E80" i="28"/>
  <c r="R14" i="28"/>
  <c r="Q14" i="28"/>
  <c r="P14" i="28"/>
  <c r="O14" i="28"/>
  <c r="N14" i="28"/>
  <c r="M14" i="28"/>
  <c r="L14" i="28"/>
  <c r="K14" i="28"/>
  <c r="J14" i="28"/>
  <c r="I14" i="28"/>
  <c r="H14" i="28"/>
  <c r="G14" i="28"/>
  <c r="F14" i="28"/>
  <c r="E14" i="28"/>
  <c r="E71" i="28"/>
  <c r="J71" i="28"/>
  <c r="E65" i="28"/>
  <c r="J48" i="28"/>
  <c r="R48" i="28" s="1"/>
  <c r="E48" i="28"/>
  <c r="R71" i="28" l="1"/>
  <c r="E84" i="28"/>
  <c r="E82" i="28"/>
  <c r="Q80" i="28"/>
  <c r="P80" i="28"/>
  <c r="O80" i="28"/>
  <c r="N80" i="28"/>
  <c r="M80" i="28"/>
  <c r="L80" i="28"/>
  <c r="K80" i="28"/>
  <c r="I80" i="28"/>
  <c r="J84" i="28"/>
  <c r="I45" i="45"/>
  <c r="I78" i="45" l="1"/>
  <c r="I77" i="45"/>
  <c r="I71" i="45"/>
  <c r="I70" i="45"/>
  <c r="I65" i="45"/>
  <c r="I64" i="45"/>
  <c r="I44" i="45"/>
  <c r="I25" i="45"/>
  <c r="I24" i="45" s="1"/>
  <c r="K14" i="45"/>
  <c r="I14" i="45"/>
  <c r="I13" i="45" s="1"/>
  <c r="I80" i="45" l="1"/>
  <c r="P106" i="28" l="1"/>
  <c r="O106" i="28"/>
  <c r="N106" i="28"/>
  <c r="M106" i="28"/>
  <c r="L106" i="28"/>
  <c r="K106" i="28"/>
  <c r="I106" i="28"/>
  <c r="H106" i="28"/>
  <c r="G106" i="28"/>
  <c r="F106" i="28"/>
  <c r="Q61" i="28"/>
  <c r="P61" i="28"/>
  <c r="O61" i="28"/>
  <c r="N61" i="28"/>
  <c r="M61" i="28"/>
  <c r="L61" i="28"/>
  <c r="K61" i="28"/>
  <c r="G60" i="44"/>
  <c r="G52" i="44" s="1"/>
  <c r="J73" i="28"/>
  <c r="J72" i="28"/>
  <c r="J20" i="28" l="1"/>
  <c r="E20" i="28"/>
  <c r="R20" i="28" l="1"/>
  <c r="J57" i="28" l="1"/>
  <c r="J56" i="28"/>
  <c r="E57" i="28"/>
  <c r="E56" i="28"/>
  <c r="R57" i="28" l="1"/>
  <c r="R56" i="28"/>
  <c r="J109" i="28" l="1"/>
  <c r="E109" i="28"/>
  <c r="R109" i="28" l="1"/>
  <c r="J19" i="28"/>
  <c r="E19" i="28"/>
  <c r="R19" i="28" l="1"/>
  <c r="H15" i="44"/>
  <c r="J15" i="44"/>
  <c r="I15" i="44"/>
  <c r="G87" i="44" l="1"/>
  <c r="G86" i="44"/>
  <c r="J85" i="44"/>
  <c r="J84" i="44" s="1"/>
  <c r="I85" i="44"/>
  <c r="I84" i="44" s="1"/>
  <c r="H85" i="44"/>
  <c r="G83" i="44"/>
  <c r="G82" i="44"/>
  <c r="G81" i="44"/>
  <c r="G80" i="44"/>
  <c r="G79" i="44"/>
  <c r="G78" i="44"/>
  <c r="G77" i="44"/>
  <c r="G76" i="44"/>
  <c r="J74" i="44"/>
  <c r="I74" i="44"/>
  <c r="H74" i="44"/>
  <c r="H73" i="44" s="1"/>
  <c r="J73" i="44"/>
  <c r="I73" i="44"/>
  <c r="G69" i="44"/>
  <c r="G68" i="44"/>
  <c r="J67" i="44"/>
  <c r="I67" i="44"/>
  <c r="H67" i="44"/>
  <c r="J66" i="44"/>
  <c r="I66" i="44"/>
  <c r="G66" i="44"/>
  <c r="G65" i="44"/>
  <c r="G64" i="44"/>
  <c r="G63" i="44"/>
  <c r="G62" i="44"/>
  <c r="G61" i="44"/>
  <c r="G59" i="44"/>
  <c r="G58" i="44"/>
  <c r="G57" i="44"/>
  <c r="G56" i="44"/>
  <c r="G55" i="44"/>
  <c r="J51" i="44"/>
  <c r="I51" i="44"/>
  <c r="H52" i="44"/>
  <c r="H51" i="44" s="1"/>
  <c r="G50" i="44"/>
  <c r="G49" i="44"/>
  <c r="G48" i="44"/>
  <c r="G47" i="44"/>
  <c r="G46" i="44"/>
  <c r="G45" i="44"/>
  <c r="G44" i="44"/>
  <c r="G43" i="44"/>
  <c r="G42" i="44"/>
  <c r="G41" i="44"/>
  <c r="G40" i="44"/>
  <c r="G39" i="44"/>
  <c r="G38" i="44"/>
  <c r="G37" i="44"/>
  <c r="G36" i="44"/>
  <c r="G35" i="44"/>
  <c r="G34" i="44"/>
  <c r="G33" i="44"/>
  <c r="G32" i="44"/>
  <c r="G31" i="44"/>
  <c r="G30" i="44"/>
  <c r="G29" i="44"/>
  <c r="G28" i="44"/>
  <c r="G27" i="44"/>
  <c r="G26" i="44"/>
  <c r="G25" i="44"/>
  <c r="G24" i="44"/>
  <c r="G23" i="44"/>
  <c r="G22" i="44"/>
  <c r="G21" i="44"/>
  <c r="G18" i="44"/>
  <c r="G17" i="44"/>
  <c r="G16" i="44"/>
  <c r="J14" i="44"/>
  <c r="K67" i="44" l="1"/>
  <c r="K52" i="44"/>
  <c r="G85" i="44"/>
  <c r="G84" i="44" s="1"/>
  <c r="K85" i="44"/>
  <c r="G15" i="44"/>
  <c r="G51" i="44"/>
  <c r="H84" i="44"/>
  <c r="G74" i="44"/>
  <c r="G73" i="44"/>
  <c r="K74" i="44"/>
  <c r="J88" i="44"/>
  <c r="G67" i="44"/>
  <c r="H88" i="44"/>
  <c r="H66" i="44"/>
  <c r="I88" i="44"/>
  <c r="I14" i="44"/>
  <c r="H14" i="44"/>
  <c r="G88" i="44" l="1"/>
  <c r="G14" i="44"/>
  <c r="K88" i="44"/>
  <c r="K15" i="44"/>
  <c r="J110" i="28"/>
  <c r="E110" i="28"/>
  <c r="J58" i="28"/>
  <c r="J55" i="28"/>
  <c r="J54" i="28"/>
  <c r="J53" i="28"/>
  <c r="J52" i="28"/>
  <c r="J51" i="28"/>
  <c r="J50" i="28"/>
  <c r="J49" i="28"/>
  <c r="J47" i="28"/>
  <c r="J46" i="28"/>
  <c r="J45" i="28"/>
  <c r="J44" i="28"/>
  <c r="J43" i="28"/>
  <c r="J42" i="28"/>
  <c r="J41" i="28"/>
  <c r="J40" i="28"/>
  <c r="J39" i="28"/>
  <c r="J38" i="28"/>
  <c r="J37" i="28"/>
  <c r="J36" i="28"/>
  <c r="J35" i="28"/>
  <c r="J34" i="28"/>
  <c r="J33" i="28"/>
  <c r="J32" i="28"/>
  <c r="J31" i="28"/>
  <c r="J30" i="28"/>
  <c r="J29" i="28"/>
  <c r="J28" i="28"/>
  <c r="J27" i="28"/>
  <c r="J26" i="28"/>
  <c r="J25" i="28"/>
  <c r="J18" i="28"/>
  <c r="E18" i="28"/>
  <c r="R110" i="28" l="1"/>
  <c r="R18" i="28"/>
  <c r="J76" i="28" l="1"/>
  <c r="E76" i="28"/>
  <c r="E46" i="28"/>
  <c r="R46" i="28" s="1"/>
  <c r="R76" i="28" l="1"/>
  <c r="E103" i="28"/>
  <c r="E116" i="28"/>
  <c r="E115" i="28"/>
  <c r="E114" i="28"/>
  <c r="E113" i="28"/>
  <c r="E112" i="28"/>
  <c r="E111" i="28"/>
  <c r="J88" i="28" l="1"/>
  <c r="E88" i="28"/>
  <c r="J87" i="28"/>
  <c r="E87" i="28"/>
  <c r="R87" i="28" l="1"/>
  <c r="R88" i="28"/>
  <c r="C34" i="35" l="1"/>
  <c r="J102" i="28" l="1"/>
  <c r="E86" i="28"/>
  <c r="J86" i="28"/>
  <c r="R86" i="28" l="1"/>
  <c r="E52" i="28"/>
  <c r="R52" i="28" s="1"/>
  <c r="E49" i="28"/>
  <c r="R49" i="28" s="1"/>
  <c r="F153" i="28" l="1"/>
  <c r="K154" i="28" l="1"/>
  <c r="K153" i="28"/>
  <c r="K161" i="28" l="1"/>
  <c r="I153" i="28" l="1"/>
  <c r="H153" i="28"/>
  <c r="G153" i="28"/>
  <c r="J99" i="28"/>
  <c r="E99" i="28"/>
  <c r="J83" i="28"/>
  <c r="E83" i="28"/>
  <c r="J89" i="28"/>
  <c r="E89" i="28"/>
  <c r="I61" i="28"/>
  <c r="H61" i="28"/>
  <c r="G61" i="28"/>
  <c r="F61" i="28"/>
  <c r="J69" i="28"/>
  <c r="E69" i="28"/>
  <c r="J68" i="28"/>
  <c r="E68" i="28"/>
  <c r="J64" i="28"/>
  <c r="E64" i="28"/>
  <c r="J63" i="28"/>
  <c r="E63" i="28"/>
  <c r="J21" i="28"/>
  <c r="R64" i="28" l="1"/>
  <c r="R69" i="28"/>
  <c r="R63" i="28"/>
  <c r="R68" i="28"/>
  <c r="R99" i="28"/>
  <c r="R83" i="28"/>
  <c r="R89" i="28"/>
  <c r="E21" i="28" l="1"/>
  <c r="E47" i="28"/>
  <c r="R47" i="28" s="1"/>
  <c r="R21" i="28" l="1"/>
  <c r="E45" i="28"/>
  <c r="R45" i="28" s="1"/>
  <c r="E40" i="28"/>
  <c r="R40" i="28" s="1"/>
  <c r="E41" i="28"/>
  <c r="R41" i="28" s="1"/>
  <c r="E38" i="28"/>
  <c r="R38" i="28" s="1"/>
  <c r="J17" i="28"/>
  <c r="E17" i="28"/>
  <c r="R17" i="28" l="1"/>
  <c r="J90" i="28" l="1"/>
  <c r="P79" i="28"/>
  <c r="O79" i="28"/>
  <c r="N79" i="28"/>
  <c r="M79" i="28"/>
  <c r="L79" i="28"/>
  <c r="K79" i="28"/>
  <c r="H79" i="28"/>
  <c r="G79" i="28"/>
  <c r="F79" i="28"/>
  <c r="E93" i="28"/>
  <c r="J93" i="28"/>
  <c r="E90" i="28"/>
  <c r="R93" i="28" l="1"/>
  <c r="R90" i="28"/>
  <c r="Q13" i="28"/>
  <c r="P13" i="28"/>
  <c r="O13" i="28"/>
  <c r="N13" i="28"/>
  <c r="M13" i="28"/>
  <c r="L13" i="28"/>
  <c r="I13" i="28"/>
  <c r="H13" i="28"/>
  <c r="G13" i="28"/>
  <c r="E58" i="28"/>
  <c r="R58" i="28" s="1"/>
  <c r="E66" i="28"/>
  <c r="K126" i="28"/>
  <c r="K125" i="28" s="1"/>
  <c r="E43" i="28"/>
  <c r="R43" i="28" s="1"/>
  <c r="E42" i="28"/>
  <c r="R42" i="28" s="1"/>
  <c r="E39" i="28"/>
  <c r="R39" i="28" s="1"/>
  <c r="Q118" i="28" l="1"/>
  <c r="P118" i="28"/>
  <c r="O118" i="28"/>
  <c r="N118" i="28"/>
  <c r="M118" i="28"/>
  <c r="L118" i="28"/>
  <c r="K118" i="28"/>
  <c r="K117" i="28" s="1"/>
  <c r="I118" i="28"/>
  <c r="H118" i="28"/>
  <c r="G118" i="28"/>
  <c r="F118" i="28"/>
  <c r="Q139" i="28"/>
  <c r="P139" i="28"/>
  <c r="O139" i="28"/>
  <c r="N139" i="28"/>
  <c r="M139" i="28"/>
  <c r="L139" i="28"/>
  <c r="K139" i="28"/>
  <c r="I139" i="28"/>
  <c r="H139" i="28"/>
  <c r="G139" i="28"/>
  <c r="F139" i="28"/>
  <c r="Q60" i="28"/>
  <c r="P60" i="28"/>
  <c r="O60" i="28"/>
  <c r="N60" i="28"/>
  <c r="M60" i="28"/>
  <c r="L60" i="28"/>
  <c r="K60" i="28"/>
  <c r="J66" i="28"/>
  <c r="O105" i="28"/>
  <c r="N105" i="28"/>
  <c r="M105" i="28"/>
  <c r="L105" i="28"/>
  <c r="K105" i="28"/>
  <c r="I105" i="28"/>
  <c r="H105" i="28"/>
  <c r="G105" i="28"/>
  <c r="F105" i="28"/>
  <c r="R66" i="28" l="1"/>
  <c r="E129" i="28"/>
  <c r="J67" i="28" l="1"/>
  <c r="E67" i="28"/>
  <c r="R67" i="28" l="1"/>
  <c r="D29" i="35"/>
  <c r="D28" i="35" s="1"/>
  <c r="F28" i="35"/>
  <c r="E28" i="35"/>
  <c r="C30" i="35"/>
  <c r="F19" i="35"/>
  <c r="E19" i="35"/>
  <c r="C21" i="35"/>
  <c r="J130" i="28"/>
  <c r="R130" i="28" s="1"/>
  <c r="C29" i="35" l="1"/>
  <c r="C28" i="35"/>
  <c r="E29" i="28"/>
  <c r="R29" i="28" s="1"/>
  <c r="E26" i="28"/>
  <c r="R26" i="28" s="1"/>
  <c r="E72" i="28" l="1"/>
  <c r="R72" i="28" s="1"/>
  <c r="J92" i="28" l="1"/>
  <c r="J85" i="28"/>
  <c r="E92" i="28"/>
  <c r="E85" i="28"/>
  <c r="J108" i="28"/>
  <c r="E108" i="28"/>
  <c r="E101" i="28"/>
  <c r="J100" i="28"/>
  <c r="J82" i="28"/>
  <c r="E73" i="28"/>
  <c r="R73" i="28" s="1"/>
  <c r="R92" i="28" l="1"/>
  <c r="R85" i="28"/>
  <c r="R108" i="28"/>
  <c r="J124" i="28"/>
  <c r="E124" i="28"/>
  <c r="J23" i="28"/>
  <c r="E23" i="28"/>
  <c r="R158" i="28" l="1"/>
  <c r="E159" i="28"/>
  <c r="R159" i="28" s="1"/>
  <c r="R23" i="28"/>
  <c r="R124" i="28"/>
  <c r="P105" i="28"/>
  <c r="E131" i="28"/>
  <c r="J129" i="28"/>
  <c r="R129" i="28" s="1"/>
  <c r="J128" i="28"/>
  <c r="R128" i="28" s="1"/>
  <c r="J127" i="28"/>
  <c r="J131" i="28"/>
  <c r="P126" i="28"/>
  <c r="O126" i="28"/>
  <c r="N126" i="28"/>
  <c r="M126" i="28"/>
  <c r="L126" i="28"/>
  <c r="I126" i="28"/>
  <c r="H126" i="28"/>
  <c r="G126" i="28"/>
  <c r="F126" i="28"/>
  <c r="J24" i="28"/>
  <c r="J22" i="28"/>
  <c r="J16" i="28"/>
  <c r="J59" i="28"/>
  <c r="E59" i="28"/>
  <c r="E55" i="28"/>
  <c r="E54" i="28"/>
  <c r="R54" i="28" s="1"/>
  <c r="E53" i="28"/>
  <c r="R53" i="28" s="1"/>
  <c r="E51" i="28"/>
  <c r="R51" i="28" s="1"/>
  <c r="E50" i="28"/>
  <c r="R50" i="28" s="1"/>
  <c r="E44" i="28"/>
  <c r="R44" i="28" s="1"/>
  <c r="E37" i="28"/>
  <c r="R37" i="28" s="1"/>
  <c r="E36" i="28"/>
  <c r="R36" i="28" s="1"/>
  <c r="E35" i="28"/>
  <c r="R35" i="28" s="1"/>
  <c r="E34" i="28"/>
  <c r="R34" i="28" s="1"/>
  <c r="E33" i="28"/>
  <c r="R33" i="28" s="1"/>
  <c r="E32" i="28"/>
  <c r="R32" i="28" s="1"/>
  <c r="E31" i="28"/>
  <c r="R31" i="28" s="1"/>
  <c r="E27" i="28"/>
  <c r="R27" i="28" s="1"/>
  <c r="E25" i="28"/>
  <c r="R25" i="28" s="1"/>
  <c r="R55" i="28" l="1"/>
  <c r="R59" i="28"/>
  <c r="O132" i="28"/>
  <c r="P132" i="28"/>
  <c r="M132" i="28"/>
  <c r="L132" i="28"/>
  <c r="N132" i="28"/>
  <c r="H132" i="28"/>
  <c r="G132" i="28"/>
  <c r="E15" i="28"/>
  <c r="J62" i="28"/>
  <c r="E62" i="28"/>
  <c r="I60" i="28"/>
  <c r="H60" i="28"/>
  <c r="G60" i="28"/>
  <c r="F60" i="28"/>
  <c r="R62" i="28" l="1"/>
  <c r="E30" i="28"/>
  <c r="R30" i="28" s="1"/>
  <c r="D15" i="35"/>
  <c r="D14" i="35" s="1"/>
  <c r="E15" i="35"/>
  <c r="F15" i="35"/>
  <c r="F14" i="35" s="1"/>
  <c r="J91" i="28"/>
  <c r="E91" i="28"/>
  <c r="J114" i="28"/>
  <c r="J113" i="28"/>
  <c r="Q112" i="28"/>
  <c r="Q117" i="28"/>
  <c r="P117" i="28"/>
  <c r="O117" i="28"/>
  <c r="N117" i="28"/>
  <c r="M117" i="28"/>
  <c r="L117" i="28"/>
  <c r="I117" i="28"/>
  <c r="H117" i="28"/>
  <c r="G117" i="28"/>
  <c r="F117" i="28"/>
  <c r="Q102" i="28"/>
  <c r="I102" i="28"/>
  <c r="Q126" i="28"/>
  <c r="Q125" i="28" s="1"/>
  <c r="P125" i="28"/>
  <c r="O125" i="28"/>
  <c r="N125" i="28"/>
  <c r="M125" i="28"/>
  <c r="L125" i="28"/>
  <c r="I125" i="28"/>
  <c r="H125" i="28"/>
  <c r="G125" i="28"/>
  <c r="F125" i="28"/>
  <c r="J15" i="28"/>
  <c r="C27" i="35"/>
  <c r="F25" i="35"/>
  <c r="F24" i="35" s="1"/>
  <c r="E25" i="35"/>
  <c r="E24" i="35" s="1"/>
  <c r="D26" i="35"/>
  <c r="D25" i="35" s="1"/>
  <c r="D24" i="35" s="1"/>
  <c r="C20" i="35"/>
  <c r="F18" i="35"/>
  <c r="D19" i="35"/>
  <c r="D18" i="35" s="1"/>
  <c r="C17" i="35"/>
  <c r="C16" i="35"/>
  <c r="E28" i="28"/>
  <c r="R28" i="28" s="1"/>
  <c r="E24" i="28"/>
  <c r="J103" i="28"/>
  <c r="E121" i="28"/>
  <c r="E122" i="28"/>
  <c r="E120" i="28"/>
  <c r="E123" i="28"/>
  <c r="E119" i="28"/>
  <c r="R84" i="28"/>
  <c r="J65" i="28"/>
  <c r="J61" i="28" s="1"/>
  <c r="E70" i="28"/>
  <c r="J70" i="28"/>
  <c r="E74" i="28"/>
  <c r="R74" i="28" s="1"/>
  <c r="E75" i="28"/>
  <c r="R75" i="28" s="1"/>
  <c r="E22" i="28"/>
  <c r="E127" i="28"/>
  <c r="E94" i="28"/>
  <c r="E95" i="28"/>
  <c r="E96" i="28"/>
  <c r="E97" i="28"/>
  <c r="E98" i="28"/>
  <c r="E100" i="28"/>
  <c r="J94" i="28"/>
  <c r="J101" i="28"/>
  <c r="J122" i="28"/>
  <c r="J121" i="28"/>
  <c r="J120" i="28"/>
  <c r="J123" i="28"/>
  <c r="J116" i="28"/>
  <c r="E107" i="28"/>
  <c r="E106" i="28" s="1"/>
  <c r="E104" i="28"/>
  <c r="E81" i="28"/>
  <c r="J81" i="28"/>
  <c r="E78" i="28"/>
  <c r="J78" i="28"/>
  <c r="E16" i="28"/>
  <c r="R16" i="28" s="1"/>
  <c r="J95" i="28"/>
  <c r="J96" i="28"/>
  <c r="J97" i="28"/>
  <c r="J98" i="28"/>
  <c r="J104" i="28"/>
  <c r="J107" i="28"/>
  <c r="J115" i="28"/>
  <c r="J119" i="28"/>
  <c r="J80" i="28" l="1"/>
  <c r="J79" i="28" s="1"/>
  <c r="Q106" i="28"/>
  <c r="Q105" i="28" s="1"/>
  <c r="R70" i="28"/>
  <c r="R78" i="28"/>
  <c r="R65" i="28"/>
  <c r="Q79" i="28"/>
  <c r="I79" i="28"/>
  <c r="I132" i="28"/>
  <c r="E154" i="28"/>
  <c r="E153" i="28"/>
  <c r="J153" i="28"/>
  <c r="J154" i="28"/>
  <c r="E61" i="28"/>
  <c r="E60" i="28" s="1"/>
  <c r="J13" i="28"/>
  <c r="J156" i="28"/>
  <c r="E156" i="28"/>
  <c r="D22" i="35"/>
  <c r="F22" i="35"/>
  <c r="R100" i="28"/>
  <c r="E141" i="28"/>
  <c r="E140" i="28"/>
  <c r="E118" i="28"/>
  <c r="J118" i="28"/>
  <c r="J117" i="28" s="1"/>
  <c r="E139" i="28"/>
  <c r="J139" i="28"/>
  <c r="C19" i="35"/>
  <c r="C33" i="35"/>
  <c r="R157" i="28"/>
  <c r="C15" i="35"/>
  <c r="R98" i="28"/>
  <c r="R95" i="28"/>
  <c r="E126" i="28"/>
  <c r="R91" i="28"/>
  <c r="R101" i="28"/>
  <c r="E102" i="28"/>
  <c r="R102" i="28" s="1"/>
  <c r="R103" i="28"/>
  <c r="R97" i="28"/>
  <c r="R96" i="28"/>
  <c r="R94" i="28"/>
  <c r="R107" i="28"/>
  <c r="R24" i="28"/>
  <c r="R123" i="28"/>
  <c r="R121" i="28"/>
  <c r="R114" i="28"/>
  <c r="R15" i="28"/>
  <c r="R120" i="28"/>
  <c r="R82" i="28"/>
  <c r="R122" i="28"/>
  <c r="R113" i="28"/>
  <c r="R115" i="28"/>
  <c r="R81" i="28"/>
  <c r="R22" i="28"/>
  <c r="E18" i="35"/>
  <c r="C18" i="35" s="1"/>
  <c r="E14" i="35"/>
  <c r="C24" i="35"/>
  <c r="R127" i="28"/>
  <c r="E32" i="35"/>
  <c r="C25" i="35"/>
  <c r="R104" i="28"/>
  <c r="R116" i="28"/>
  <c r="C26" i="35"/>
  <c r="D32" i="35"/>
  <c r="D31" i="35" s="1"/>
  <c r="J112" i="28"/>
  <c r="J111" i="28" s="1"/>
  <c r="J106" i="28" s="1"/>
  <c r="F32" i="35"/>
  <c r="R119" i="28"/>
  <c r="G148" i="28"/>
  <c r="I148" i="28"/>
  <c r="M148" i="28"/>
  <c r="O148" i="28"/>
  <c r="Q148" i="28"/>
  <c r="H148" i="28"/>
  <c r="L148" i="28"/>
  <c r="N148" i="28"/>
  <c r="P148" i="28"/>
  <c r="R61" i="28" l="1"/>
  <c r="R60" i="28" s="1"/>
  <c r="R79" i="28"/>
  <c r="J60" i="28"/>
  <c r="R111" i="28"/>
  <c r="R106" i="28" s="1"/>
  <c r="Q132" i="28"/>
  <c r="E79" i="28"/>
  <c r="E161" i="28"/>
  <c r="R156" i="28"/>
  <c r="E22" i="35"/>
  <c r="K132" i="28"/>
  <c r="K13" i="28"/>
  <c r="F13" i="28"/>
  <c r="F132" i="28"/>
  <c r="R118" i="28"/>
  <c r="R117" i="28" s="1"/>
  <c r="R139" i="28"/>
  <c r="R155" i="28"/>
  <c r="R112" i="28"/>
  <c r="J105" i="28"/>
  <c r="F31" i="35"/>
  <c r="F35" i="35" s="1"/>
  <c r="E31" i="35"/>
  <c r="E35" i="35" s="1"/>
  <c r="C14" i="35"/>
  <c r="C22" i="35" s="1"/>
  <c r="R154" i="28"/>
  <c r="R153" i="28"/>
  <c r="J161" i="28"/>
  <c r="E125" i="28"/>
  <c r="E117" i="28"/>
  <c r="T117" i="28" s="1"/>
  <c r="T118" i="28"/>
  <c r="T61" i="28"/>
  <c r="C32" i="35"/>
  <c r="F148" i="28"/>
  <c r="D35" i="35"/>
  <c r="T60" i="28" l="1"/>
  <c r="T80" i="28"/>
  <c r="R13" i="28"/>
  <c r="R105" i="28"/>
  <c r="T106" i="28"/>
  <c r="C31" i="35"/>
  <c r="C35" i="35" s="1"/>
  <c r="R161" i="28"/>
  <c r="T79" i="28"/>
  <c r="E105" i="28"/>
  <c r="T105" i="28" l="1"/>
  <c r="J148" i="28"/>
  <c r="R131" i="28"/>
  <c r="R148" i="28"/>
  <c r="J126" i="28"/>
  <c r="T126" i="28" s="1"/>
  <c r="R126" i="28" l="1"/>
  <c r="R132" i="28" s="1"/>
  <c r="J132" i="28"/>
  <c r="J125" i="28"/>
  <c r="T125" i="28" s="1"/>
  <c r="R125" i="28" l="1"/>
  <c r="T14" i="28" l="1"/>
  <c r="E132" i="28"/>
  <c r="T132" i="28" s="1"/>
  <c r="E13" i="28"/>
  <c r="T13" i="28" s="1"/>
  <c r="U132" i="28" l="1"/>
</calcChain>
</file>

<file path=xl/comments1.xml><?xml version="1.0" encoding="utf-8"?>
<comments xmlns="http://schemas.openxmlformats.org/spreadsheetml/2006/main">
  <authors>
    <author>ALeh</author>
  </authors>
  <commentList>
    <comment ref="A8" author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<sst xmlns="http://schemas.openxmlformats.org/spreadsheetml/2006/main" count="1147" uniqueCount="485">
  <si>
    <t>/гривень/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</si>
  <si>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</si>
  <si>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</si>
  <si>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</si>
  <si>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</si>
  <si>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</si>
  <si>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</si>
  <si>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</si>
  <si>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</si>
  <si>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</si>
  <si>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</si>
  <si>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</si>
  <si>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</si>
  <si>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</si>
  <si>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</si>
  <si>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</si>
  <si>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</si>
  <si>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</si>
  <si>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Заходи з енергозбереження</t>
  </si>
  <si>
    <t>Сприяння розвитку малого та середнього підприємництва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</si>
  <si>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</si>
  <si>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1030</t>
  </si>
  <si>
    <t>1000000</t>
  </si>
  <si>
    <t>1010000</t>
  </si>
  <si>
    <t>1500000</t>
  </si>
  <si>
    <t>1510000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</si>
  <si>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</si>
  <si>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</si>
  <si>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</si>
  <si>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</si>
  <si>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</si>
  <si>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</si>
  <si>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</si>
  <si>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</si>
  <si>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</si>
  <si>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</si>
  <si>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</si>
  <si>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</si>
  <si>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</si>
  <si>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</si>
  <si>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</si>
  <si>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</si>
  <si>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</si>
  <si>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</si>
  <si>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ВСЬОГО ВИДАТКІВ</t>
  </si>
  <si>
    <t>0732</t>
  </si>
  <si>
    <t>0111</t>
  </si>
  <si>
    <t>0910</t>
  </si>
  <si>
    <t>0921</t>
  </si>
  <si>
    <t>0922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</si>
  <si>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</si>
  <si>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</si>
  <si>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</si>
  <si>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</si>
  <si>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</si>
  <si>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</si>
  <si>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</si>
  <si>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</si>
  <si>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</si>
  <si>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</si>
  <si>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</si>
  <si>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</si>
  <si>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1020</t>
  </si>
  <si>
    <t>0824</t>
  </si>
  <si>
    <t>0828</t>
  </si>
  <si>
    <t>0829</t>
  </si>
  <si>
    <t>0470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</si>
  <si>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</si>
  <si>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</si>
  <si>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</si>
  <si>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</si>
  <si>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</si>
  <si>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</si>
  <si>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у т.ч. на погашення заборгованості що утворилася на початок року</t>
  </si>
  <si>
    <t>РАЗОМ</t>
  </si>
  <si>
    <t>Всього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</si>
  <si>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</si>
  <si>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</si>
  <si>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</si>
  <si>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</si>
  <si>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</si>
  <si>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</si>
  <si>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Внески до статутного капіталу суб’єктів господарювання</t>
  </si>
  <si>
    <t>3112</t>
  </si>
  <si>
    <t>3132</t>
  </si>
  <si>
    <t>3140</t>
  </si>
  <si>
    <t>3160</t>
  </si>
  <si>
    <t>5011</t>
  </si>
  <si>
    <t>5012</t>
  </si>
  <si>
    <t>7310</t>
  </si>
  <si>
    <t>9110</t>
  </si>
  <si>
    <t>3104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</si>
  <si>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</si>
  <si>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</si>
  <si>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</si>
  <si>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Управління праці та соціального захисту населення виконавчого комітету Вараської міської ради</t>
  </si>
  <si>
    <t>Фінансове управління виконавчого комітету Вараської міської ради</t>
  </si>
  <si>
    <t>Управління містобудування, архітектури та капітального будівництва виконавчого комітету Вараської міської ради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</si>
  <si>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</si>
  <si>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</si>
  <si>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</si>
  <si>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</si>
  <si>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</si>
  <si>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</si>
  <si>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</si>
  <si>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 xml:space="preserve">Спеціалізована стаціонарна медична допомога населенню </t>
  </si>
  <si>
    <t>0212020</t>
  </si>
  <si>
    <t>2020</t>
  </si>
  <si>
    <t>0212152</t>
  </si>
  <si>
    <t>0212142</t>
  </si>
  <si>
    <t>2142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</si>
  <si>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</si>
  <si>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</si>
  <si>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</si>
  <si>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</si>
  <si>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>0212145</t>
  </si>
  <si>
    <t>2145</t>
  </si>
  <si>
    <t>Інші програми та заходи у сфері охорони здоров’я</t>
  </si>
  <si>
    <t>2152</t>
  </si>
  <si>
    <t>0213121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</si>
  <si>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</si>
  <si>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</si>
  <si>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</si>
  <si>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0213133</t>
  </si>
  <si>
    <t>3133</t>
  </si>
  <si>
    <t>Інші заходи та заклади молодіжної політики</t>
  </si>
  <si>
    <t>0213132</t>
  </si>
  <si>
    <t>Утримання клубів для підлітків за місцем проживання</t>
  </si>
  <si>
    <t>0213140</t>
  </si>
  <si>
    <t>0213242</t>
  </si>
  <si>
    <t>3242</t>
  </si>
  <si>
    <t>Інші заходи у сфері соціального захисту і соціального забезпечення</t>
  </si>
  <si>
    <t>0215011</t>
  </si>
  <si>
    <t>0215012</t>
  </si>
  <si>
    <t>0216030</t>
  </si>
  <si>
    <t>6030</t>
  </si>
  <si>
    <t>Організація благоустрою населених пунктів</t>
  </si>
  <si>
    <t>0217610</t>
  </si>
  <si>
    <t>7610</t>
  </si>
  <si>
    <t>7640</t>
  </si>
  <si>
    <t>0217670</t>
  </si>
  <si>
    <t>7670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</si>
  <si>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</si>
  <si>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</si>
  <si>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</si>
  <si>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</si>
  <si>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</si>
  <si>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</si>
  <si>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</si>
  <si>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0219770</t>
  </si>
  <si>
    <t>9770</t>
  </si>
  <si>
    <t xml:space="preserve">Інші субвенції з місцевого бюджету 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</si>
  <si>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</si>
  <si>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</si>
  <si>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</si>
  <si>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</si>
  <si>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</si>
  <si>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</si>
  <si>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Резервний фонд</t>
  </si>
  <si>
    <t>3718700</t>
  </si>
  <si>
    <t>8700</t>
  </si>
  <si>
    <t>3719110</t>
  </si>
  <si>
    <t>0810000</t>
  </si>
  <si>
    <t>0800000</t>
  </si>
  <si>
    <t>1510160</t>
  </si>
  <si>
    <t>0610160</t>
  </si>
  <si>
    <t>0610000</t>
  </si>
  <si>
    <t>0600000</t>
  </si>
  <si>
    <t>0810160</t>
  </si>
  <si>
    <t>0813104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</si>
  <si>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</si>
  <si>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0813160</t>
  </si>
  <si>
    <t>0813192</t>
  </si>
  <si>
    <t>3192</t>
  </si>
  <si>
    <t>0813242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</si>
  <si>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</si>
  <si>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</si>
  <si>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</si>
  <si>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</si>
  <si>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</si>
  <si>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</si>
  <si>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1011100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</si>
  <si>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</si>
  <si>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</si>
  <si>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</si>
  <si>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</si>
  <si>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</si>
  <si>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</si>
  <si>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</si>
  <si>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1100</t>
  </si>
  <si>
    <t>0210150</t>
  </si>
  <si>
    <t>1516011</t>
  </si>
  <si>
    <t>6011</t>
  </si>
  <si>
    <t>Експлуатація та технічне обслуговування житлового фонду</t>
  </si>
  <si>
    <t>1517310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</si>
  <si>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</si>
  <si>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</si>
  <si>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</si>
  <si>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</si>
  <si>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1517461</t>
  </si>
  <si>
    <t>Надання дошкільної освіти</t>
  </si>
  <si>
    <t>0611010</t>
  </si>
  <si>
    <t>0611020</t>
  </si>
  <si>
    <t>0611070</t>
  </si>
  <si>
    <t xml:space="preserve">Надання позашкільної освіти позашкільними закладами освіти, заходи із позашкільної роботи з дітьми </t>
  </si>
  <si>
    <t>0611090</t>
  </si>
  <si>
    <t xml:space="preserve">Методичне забезпечення діяльності навчальних закладів </t>
  </si>
  <si>
    <t>Забезпечення діяльності інших закладів у сфері освіти</t>
  </si>
  <si>
    <t>Інші програми та заходи у сфері освіти</t>
  </si>
  <si>
    <t>0611150</t>
  </si>
  <si>
    <t>1150</t>
  </si>
  <si>
    <t>1162</t>
  </si>
  <si>
    <t>0611161</t>
  </si>
  <si>
    <t>1161</t>
  </si>
  <si>
    <t>Утримання та навчально-тренувальна робота комунальних дитячо-юнацьких спортивних шкіл</t>
  </si>
  <si>
    <t>0615031</t>
  </si>
  <si>
    <t>5031</t>
  </si>
  <si>
    <t>перевірка               апарат</t>
  </si>
  <si>
    <t xml:space="preserve"> культура</t>
  </si>
  <si>
    <t>галузь освіта</t>
  </si>
  <si>
    <t>соцзахист</t>
  </si>
  <si>
    <t xml:space="preserve"> ф-ра</t>
  </si>
  <si>
    <t>Пільгове медичне обслуговування осіб, які постраждали внаслідок Чорнобильської катастрофи</t>
  </si>
  <si>
    <t>0813050</t>
  </si>
  <si>
    <t>0611162</t>
  </si>
  <si>
    <t>Відділ  культури та туризму  виконавчого комітету Вараської міської ради</t>
  </si>
  <si>
    <t>в т.ч. за рахунок освітньої субвенції з державного бюджету</t>
  </si>
  <si>
    <t>харчування</t>
  </si>
  <si>
    <t>заходи</t>
  </si>
  <si>
    <t>парк</t>
  </si>
  <si>
    <t>програми</t>
  </si>
  <si>
    <t>Розроблення схем планування та забудови територій (містобудівної документації)</t>
  </si>
  <si>
    <t>7350</t>
  </si>
  <si>
    <t>1517350</t>
  </si>
  <si>
    <t>Інші субвенції з місцевого бюджету</t>
  </si>
  <si>
    <t>в т.ч. за рахунок субвенції з місцевого бюджету</t>
  </si>
  <si>
    <t>8600</t>
  </si>
  <si>
    <t>0170</t>
  </si>
  <si>
    <t>Обслуговування місцевого боргу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</si>
  <si>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</si>
  <si>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</si>
  <si>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</si>
  <si>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</si>
  <si>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</si>
  <si>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</si>
  <si>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</si>
  <si>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1516015</t>
  </si>
  <si>
    <t>6015</t>
  </si>
  <si>
    <t xml:space="preserve">Забезпечення надійної та безперебійної експлуатації ліфтів </t>
  </si>
  <si>
    <t>3718600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</si>
  <si>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</si>
  <si>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Найменування згідно з Класифікацією фінансування бюджету</t>
  </si>
  <si>
    <t>УСЬОГО</t>
  </si>
  <si>
    <t>усього</t>
  </si>
  <si>
    <t>Фінансування  за типом кредитора</t>
  </si>
  <si>
    <t>Загальне фінансування</t>
  </si>
  <si>
    <t>Фінансування  за типом боргового зобов'язання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</si>
  <si>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</si>
  <si>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</si>
  <si>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</si>
  <si>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>0610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</si>
  <si>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</si>
  <si>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0216020</t>
  </si>
  <si>
    <t>6020</t>
  </si>
  <si>
    <t>0217461</t>
  </si>
  <si>
    <t>0216011</t>
  </si>
  <si>
    <t>0216014</t>
  </si>
  <si>
    <t>6014</t>
  </si>
  <si>
    <t>Забезпечення збору та вивезення сміття і відходів</t>
  </si>
  <si>
    <t>0218340</t>
  </si>
  <si>
    <t>8340</t>
  </si>
  <si>
    <t>Природоохоронні заходи за рахунок цільових фондів</t>
  </si>
  <si>
    <t>0617321</t>
  </si>
  <si>
    <t>7321</t>
  </si>
  <si>
    <t>Будівництво освітніх установ та закладів</t>
  </si>
  <si>
    <t xml:space="preserve">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</si>
  <si>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Кошти, що передаються із загального фонду бюджету до бюджету розвитку (спеціального фонду)</t>
  </si>
  <si>
    <t>Реконструкція покрівлі ЗОШ №1 в м.Вараш, II черга (коригування проектно-кошторисної документації)</t>
  </si>
  <si>
    <t>0210180</t>
  </si>
  <si>
    <t>Інша діяльність у сфері державного управління</t>
  </si>
  <si>
    <t>0215062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</si>
  <si>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</si>
  <si>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</si>
  <si>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0216012</t>
  </si>
  <si>
    <t>0216013</t>
  </si>
  <si>
    <t>6012</t>
  </si>
  <si>
    <t>6013</t>
  </si>
  <si>
    <t>Забезпечення діяльності з виробництва, транспортування, постачання теплової енергії</t>
  </si>
  <si>
    <t>Забезпечення діяльності водопровідно-каналізаційного господарства</t>
  </si>
  <si>
    <t>0216082</t>
  </si>
  <si>
    <t>6082</t>
  </si>
  <si>
    <t>Придбання житла для окремих категорій населення відповідно до законодавства</t>
  </si>
  <si>
    <t>0217130</t>
  </si>
  <si>
    <t>7130</t>
  </si>
  <si>
    <t>Здійснення заходів із землеустрою</t>
  </si>
  <si>
    <t>0212111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</si>
  <si>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</si>
  <si>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</si>
  <si>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</si>
  <si>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1511010</t>
  </si>
  <si>
    <t>1516016</t>
  </si>
  <si>
    <t>6016</t>
  </si>
  <si>
    <t>Впровадження засобів обліку витрат та регулювання споживання води та теплової енергії</t>
  </si>
  <si>
    <t>1516030</t>
  </si>
  <si>
    <t>1517321</t>
  </si>
  <si>
    <t>1519770</t>
  </si>
  <si>
    <t>Забезпечення діяльності інклюзивно-ресурсних центрів</t>
  </si>
  <si>
    <t>0611170</t>
  </si>
  <si>
    <t>1170</t>
  </si>
  <si>
    <t xml:space="preserve">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</si>
  <si>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</si>
  <si>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0421</t>
  </si>
  <si>
    <t>(код бюджету)</t>
  </si>
  <si>
    <t>0217370</t>
  </si>
  <si>
    <t>7370</t>
  </si>
  <si>
    <t>Реалізація інших заходів щодо соціально-економічного розвитку територій</t>
  </si>
  <si>
    <t>0217640</t>
  </si>
  <si>
    <t>1515045</t>
  </si>
  <si>
    <t>5045</t>
  </si>
  <si>
    <t>Будівництво мультифункціональних майданчиків для занять ігровими видами спорту</t>
  </si>
  <si>
    <t>в т.ч.: за рахунок залишку освітньої субвенції з державного бюджету станом на 01.01.2020</t>
  </si>
  <si>
    <t>0619770</t>
  </si>
  <si>
    <t>0217310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</si>
  <si>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</si>
  <si>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</si>
  <si>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</si>
  <si>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Найменування об'єкта будівництва / 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</si>
  <si>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</si>
  <si>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</si>
  <si>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</si>
  <si>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розвитку,які спрямовуються на будівництво об'єкта у бюджетному періоді, гривень</t>
  </si>
  <si>
    <t>Рівень готовності об'єкта на кінець бюджетного періоду, %</t>
  </si>
  <si>
    <t>17532000000</t>
  </si>
  <si>
    <t>Зміни до фінансування  бюджету Вараської міської                                                      об'єднаної територіальної громади на 2020 рік</t>
  </si>
  <si>
    <t>субвенції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</si>
  <si>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субвенції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</si>
  <si>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</si>
  <si>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0815045</t>
  </si>
  <si>
    <t>в т.ч. за рахунок залишку субвенції з державного бюджету місцевим бюджетам  на здійснення заходів щодо соціально-економічного розвитку окремих територій</t>
  </si>
  <si>
    <t>1517330</t>
  </si>
  <si>
    <t>7330</t>
  </si>
  <si>
    <t>Будівництво  інших об'єктів комунальної власності</t>
  </si>
  <si>
    <t xml:space="preserve">в т.ч. за рахунок 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</si>
  <si>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 xml:space="preserve"> 
Інші субвенції з місцевого бюджету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</si>
  <si>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</si>
  <si>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0816083</t>
  </si>
  <si>
    <t>6083</t>
  </si>
  <si>
    <t xml:space="preserve">в т.ч. за рахунок субвенції з  місцевого бюджету 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 </t>
  </si>
  <si>
    <t xml:space="preserve">в т.ч. за рахунок: освітньої субвенції з державного бюджету </t>
  </si>
  <si>
    <t>субвенції з місцевого бюджету на здійснення переданих видатків у сфері за рахунок коштів освітньої субвенції з державного бюджету</t>
  </si>
  <si>
    <t>Проведення місцевих виборів</t>
  </si>
  <si>
    <t>0210191</t>
  </si>
  <si>
    <t>0191</t>
  </si>
  <si>
    <t>в т.ч. за рахунок субвенції з місцевого бюджету на здійснення доплат медичним та іншим працівникам закладів охорони здоров'я за рахунок відповідної субвенції з державного бюджету</t>
  </si>
  <si>
    <t>0813105</t>
  </si>
  <si>
    <t>Надання реабілітаційних послуг особам з інвалідністю та дітям з інвалідністю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</si>
  <si>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</si>
  <si>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</si>
  <si>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Міська програма з відзначення до державних, професійних та місцевих  свят, ювілейних дат, заохочення за заслуги перед громадою міста Вараш на 2018-2020 роки</t>
  </si>
  <si>
    <t>Рішення міської ради від 19.10.2018 №1170</t>
  </si>
  <si>
    <t xml:space="preserve">Програма реформування і розвитку житлово-комунального господарства міста Вараш на 2016-2020 роки </t>
  </si>
  <si>
    <t>Рішення міської ради від 15.10.2015 №2197</t>
  </si>
  <si>
    <t>Міська комплексна програма "Здоров'я" на 2020 рік</t>
  </si>
  <si>
    <t>Рішення міської ради від 14.11.2019 №1558</t>
  </si>
  <si>
    <t>Комплексна програма підтримки сім'ї, дітей та молоді міста на 2018-2020 роки</t>
  </si>
  <si>
    <t>Рішення міської ради від 23.01.2018 №999</t>
  </si>
  <si>
    <t>0213123</t>
  </si>
  <si>
    <t>3123</t>
  </si>
  <si>
    <t>Заходи державної політики з питань сім'ї</t>
  </si>
  <si>
    <t>Рішення міської ради від 23.01.2018 №1000</t>
  </si>
  <si>
    <t>Програма відпочинку та оздоровлення дітей міста Вараш на 2018-2020 роки</t>
  </si>
  <si>
    <t>Програма розвитку фізичної культури і спорту територіальних громад Вараської міської ради на 2018-2020 роки</t>
  </si>
  <si>
    <t>Рішення міської ради від 03.04.2019 №1385</t>
  </si>
  <si>
    <t xml:space="preserve">Програми співфінансування  ремонтів житлових будинків ОСББ 
м. Вараш  на 2016-2020 роки  </t>
  </si>
  <si>
    <t>Рішення міської ради від 09.06.2017 №749</t>
  </si>
  <si>
    <t>Рішення міської ради від 15.10.2015  №2197</t>
  </si>
  <si>
    <t>Міська ппрограма "Питна вода міста Вараш на 2006-2020 роки"</t>
  </si>
  <si>
    <t>Рішення міської ради від  30.12.2005 №549</t>
  </si>
  <si>
    <t>Програма цільової фінансової підтримки Кузнецовського міського комунального підприємства на період 2017 - 2027 роки</t>
  </si>
  <si>
    <t>Рішення міської ради від  29.09.2017 №856</t>
  </si>
  <si>
    <t xml:space="preserve">Забезпечення збору та вивезення сміття і відходів </t>
  </si>
  <si>
    <t>Програма поводження з відходами м.Вараш на 2016-2020 роки</t>
  </si>
  <si>
    <t>Рішення міської ради від 15.10.2015  №2196</t>
  </si>
  <si>
    <t>Програма благоустрою міста Вараш на 2016-2020 роки</t>
  </si>
  <si>
    <t>Рішення міської ради від 15.10.2015  №2198</t>
  </si>
  <si>
    <t>0216040</t>
  </si>
  <si>
    <t>6040</t>
  </si>
  <si>
    <t>Заходи, пов’язані з поліпшенням питної води</t>
  </si>
  <si>
    <t>Міська програма "Питна вода міста Вараш на 2006-2020 роки"</t>
  </si>
  <si>
    <t>Програма забезпечення житлом учасників антитерористичної операції, операції об'єднаних сил на 2018-2020 роки</t>
  </si>
  <si>
    <t>Рішення міської ради від 21.12.2018  №1368</t>
  </si>
  <si>
    <t>Програма розвитку земельних відносин Вараської міської територіальної громади на 2019-2021 роки</t>
  </si>
  <si>
    <t>Рішення міської ради від 14.11.2019  №1583</t>
  </si>
  <si>
    <t>Міська програма "Безпечне місто" на 2019-2023 роки</t>
  </si>
  <si>
    <t>Рішення міської ради від 03.04.2019  №1381</t>
  </si>
  <si>
    <t>Програми розвитку автомобільних доріг, дорожнього руху та його безпеки у місті Вараш на 2016 - 2020 роки</t>
  </si>
  <si>
    <t>Рішення міської ради від 15.10.2015  №2195</t>
  </si>
  <si>
    <t xml:space="preserve">Програма благоустрою міста Вараш на 2016 -2020 роки      </t>
  </si>
  <si>
    <t>Програма економічного і соціального розвитку Вараської міської об'єднаної територіальної громади на 2020 рік</t>
  </si>
  <si>
    <t>Рішення міської ради від 14.11.2019  №1557</t>
  </si>
  <si>
    <t>Комплексна програма розвитку цивільного захисту міста Вараш на 2016-2020 роки</t>
  </si>
  <si>
    <t>Рішення міської ради від 15.10.2015  №2199</t>
  </si>
  <si>
    <t>Програма реалізації природоохоронних заходів міста Вараш на 2018-2020 роки</t>
  </si>
  <si>
    <t>Рішення міської ради від 23.01.2018  №995</t>
  </si>
  <si>
    <t>Програма розвитку і реалізації питань нового будівництва, реконструкції, модернізації та капітального ремонту об'єктів житлового фонду та інфраструктури Вараської міської територіальної громади на 2020-2022 роки</t>
  </si>
  <si>
    <t>Рішення міської ради від 14.11.2019 №1561</t>
  </si>
  <si>
    <t>Програма з реконструкції мереж водопостачання та водовідведення з підвищенням енергоефективності Вараської міської територіальної громади на 2020-2023 роки</t>
  </si>
  <si>
    <t>Рішення міської ради від 29.11.2019 №1614</t>
  </si>
  <si>
    <t>Програма  розвитку та реалізації питань містобудування у м.Вараш на 2018-2020 роки</t>
  </si>
  <si>
    <t>Рішення міської ради від 23.01.2018 №996</t>
  </si>
  <si>
    <t>Міська програма "Харчування учнів закладів загальної середньої освіти Вараської міської територіальної громади на 2020-2022 роки"</t>
  </si>
  <si>
    <t>Рішення міської ради від 30.10.2019 №1547</t>
  </si>
  <si>
    <t>0611160</t>
  </si>
  <si>
    <t>1160</t>
  </si>
  <si>
    <t>Інші програми, заклади та заходи у сфері освіти</t>
  </si>
  <si>
    <t>Програма розвитку української мови, української культури та історичної свідомості в місті Вараші на 2016-2020 роки</t>
  </si>
  <si>
    <t>0617640</t>
  </si>
  <si>
    <t>Програма з енергозбереження м.Вараш на 2016-2020 роки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</si>
  <si>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</si>
  <si>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</si>
  <si>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</si>
  <si>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Програма соціальної допомоги в місті Вараш на 2018-2020 рік</t>
  </si>
  <si>
    <t>0813031</t>
  </si>
  <si>
    <t>3031</t>
  </si>
  <si>
    <t>Надання інших пільг окремим категоріям громадян відповідно до законодавства</t>
  </si>
  <si>
    <t>Рішення міської ради від 13.10.2017  №873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</si>
  <si>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</si>
  <si>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</si>
  <si>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</si>
  <si>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</si>
  <si>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</si>
  <si>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</si>
  <si>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0813190</t>
  </si>
  <si>
    <t>3190</t>
  </si>
  <si>
    <t>Соціальний захист ветеранів війни та праці</t>
  </si>
  <si>
    <t>0813240</t>
  </si>
  <si>
    <t>3240</t>
  </si>
  <si>
    <t>Інші заклади та заходи</t>
  </si>
  <si>
    <t>Міська програма соціального захисту та підтримки учасників антитерористичної операції та членів їх сімей - мешканців м.Вараш на 2018-2020 роки</t>
  </si>
  <si>
    <t>Рішення міської ради від 13.10.2017  №872</t>
  </si>
  <si>
    <t>Програма розвитку парку культури та відпочинку м.Вараш на 2015-2020 роки</t>
  </si>
  <si>
    <t>Рішення міської ради від 23.01.2015  №1827</t>
  </si>
  <si>
    <t>Міська програма розвитку культури та туризму на 2018-2020 роки</t>
  </si>
  <si>
    <t>Рішення міської ради від 06.02.2018  №1013</t>
  </si>
  <si>
    <t xml:space="preserve">Всього    </t>
  </si>
  <si>
    <t>в т.ч. за рахунок субвенції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</si>
  <si>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 xml:space="preserve"> субвенції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</si>
  <si>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в т. ч.: за рахунок субвенції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</si>
  <si>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 xml:space="preserve">в т.ч.: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</si>
  <si>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0212010</t>
  </si>
  <si>
    <t>2010</t>
  </si>
  <si>
    <t>Багатопрофільна стаціонарна медична допомога населенню</t>
  </si>
  <si>
    <t>0731</t>
  </si>
  <si>
    <t>Реконструкція системи відеоспостереження м.Вараш Рівненської області</t>
  </si>
  <si>
    <t>Внески до статутного капіталу комунального підприємтсва "Благоустрій" Вараської міської ради</t>
  </si>
  <si>
    <t>Співфінансування капітальних ремонтів житлових будинків ОСББ</t>
  </si>
  <si>
    <t>Будівництво мультифункціонального майданчика для занять ігровими видами спорту на території Вараської загальноосвітньої школи I-III cт.№2 Вараської міської ради Рівненської області по м-н Будівельників, 56 в м.Вараш</t>
  </si>
  <si>
    <t>Капітальний ремонт (модернізація) ліфтів житлових будинків</t>
  </si>
  <si>
    <t>Капітальний ремонт (модернізація) ліфтів житлових будинків ОСББ м.Вараш</t>
  </si>
  <si>
    <t>Капітальний ремонт ліфтів житлових будинків ОСББ м.Вараш</t>
  </si>
  <si>
    <t xml:space="preserve">Капітальний ремонт міжпанельних швів житлового будинку м-н Будівельників №12/2 м. Вараш Рівненської області </t>
  </si>
  <si>
    <t xml:space="preserve">Капітальний ремонт міжпанельних швів житлового будинку м-н Будівельників №27/1 м. Вараш Рівненської області </t>
  </si>
  <si>
    <t>Будівництво опорної школи №7 м.Вараш, Рівненськоїх області (виготовлення проектно-кошторисної документації)</t>
  </si>
  <si>
    <t>Капітальний ремонт облаштування світлофора в районі перехрестя вул.Соборна та дороги Рівненська в місті Вараш Рівненської області (виготовлення проектно-кошторисної документації)</t>
  </si>
  <si>
    <t>Капітальний ремонт облаштування світлофора в районі перехрестя вул.Лесі Українки та вул. Героїв Небесної Сотні в місті Вараш Рівненської області (виготовлення проектно-кошторисної документації)</t>
  </si>
  <si>
    <t>Реконструкція полігону твердих побутових відходів м. Вараш Рівненської області (виготовлення проектно-кошторисної документації)</t>
  </si>
  <si>
    <t>Капітальний ремонт спортзалу Вараської ЗОШ  I-III ступенів №3 за адресою: Рівненська область, м.Вараш, майдан Перемоги, 8</t>
  </si>
  <si>
    <t>Капітальний ремонт будівлі ДНЗ №3 мкрн.Будівельників, 46 в м.Вараш Рівненської області (заміна вікон і вхідних дверей)</t>
  </si>
  <si>
    <t>Капітальний ремонт "Автоматична система пожежної сигналізації та оповіщення людей про пожежу в Дошкільний навчальний заклад (ясла-садок) №11 м-н Вараш 33,  м. Вараш (проектні та вишукувальні роботи)</t>
  </si>
  <si>
    <t>Капітальний ремонт (влаштування пандуса, ремонт навісів та обрамлення зовнішніх віконних та дверних прорізів) будівлі Дошкільного навчального закладу (ясла-садок) №6 Вараської міської ради Рівненської області за адресою: Рівненська область, м. Вараш, мкр.Перемоги, 20 (проектні роботи)</t>
  </si>
  <si>
    <t>Капітальний ремонт покриття (заміна покрівельного килима) Дошкільного навчального закладу (ясла-садок) комбінованого типу №2 Вараської міської ради Рівненської області за адресою: Рівненська область, м. Вараш, мкр. Будівельників 42 (проектні роботи)</t>
  </si>
  <si>
    <t xml:space="preserve">Капітальний ремонт їдальні в ЗНЗ № 1 м.Вараш з заміною сантехнічного, вентиляційного та промислового обладнання </t>
  </si>
  <si>
    <t>Будівництво мультифункціонального спортивного майданчика для заняття ігровими видами спорту за адресою вул.Меслибницька, Північний мікрорайон, буд.9, м.Вараш Рівненська обл. (проектні роботи)</t>
  </si>
  <si>
    <t>3105</t>
  </si>
  <si>
    <t xml:space="preserve">Надання реабілітаційних послуг особам з інвалідністю та дітям з інвалідністю </t>
  </si>
  <si>
    <t>Комплексна програма "Здоров'я" на 2020 рік</t>
  </si>
  <si>
    <r>
      <t xml:space="preserve">    </t>
    </r>
    <r>
      <rPr>
        <sz val="16"/>
        <color indexed="8"/>
        <rFont val="Times New Roman"/>
        <family val="1"/>
        <charset val="204"/>
      </rPr>
      <t xml:space="preserve"> </t>
    </r>
    <r>
      <rPr>
        <sz val="20"/>
        <color indexed="8"/>
        <rFont val="Times New Roman"/>
        <family val="1"/>
        <charset val="204"/>
      </rPr>
      <t xml:space="preserve">Секретар ради                                   Геннадій ДЕРЕВ'ЯНЧУК
</t>
    </r>
  </si>
  <si>
    <t>0217322</t>
  </si>
  <si>
    <t>7322</t>
  </si>
  <si>
    <t>Будівництво медичних установ та закладів</t>
  </si>
  <si>
    <t>1512111</t>
  </si>
  <si>
    <t>Капітальний ремонт частини приміщень інфекційного відділення під ПЛР-відділ лабораторії КНП Вараської міської ради "Вараська багатопрофільна лікарня" за адресою: вул.Енергетиків, 23, м.Вараш, Рівненська область (виготовлення та експертиза проєктно-кошторисної документації)</t>
  </si>
  <si>
    <t>Капітальний ремонт індивідуального теплового пункту (ІТП) та трубопроводу холодного водопостачання (встановлення приладів обліку) у житлових будинках</t>
  </si>
  <si>
    <t>Реконструкція водопровідної мережі від ВК-184 до ВК-35 по мікрорайону Перемоги в місті Вараш, Рівненської області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</si>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</sst>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sz val="12"/>
      <name val="Times New Roman"/>
      <family val="1"/>
    </font>
    <font>
      <b/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sz val="10"/>
      <name val="Helv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family val="2"/>
      <charset val="204"/>
    </font>
    <font>
      <b/>
      <sz val="14"/>
      <name val="Times New Roman Cyr"/>
      <family val="1"/>
      <charset val="204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b/>
      <sz val="16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name val="Arial Cyr"/>
      <charset val="204"/>
    </font>
    <font>
      <sz val="2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color rgb="FFFF0000"/>
      <name val="Arial Cyr"/>
      <charset val="204"/>
    </font>
    <font>
      <sz val="12"/>
      <name val="Arial Cyr"/>
      <charset val="204"/>
    </font>
    <font>
      <b/>
      <sz val="16"/>
      <name val="Times New Roman CYR"/>
      <family val="1"/>
      <charset val="204"/>
    </font>
    <font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i/>
      <sz val="10"/>
      <color rgb="FFFF0000"/>
      <name val="Arial Cyr"/>
      <charset val="204"/>
    </font>
    <font>
      <sz val="10"/>
      <name val="Times New Roman"/>
      <family val="1"/>
      <charset val="204"/>
    </font>
    <font>
      <sz val="10"/>
      <name val="Courier New"/>
      <family val="3"/>
      <charset val="204"/>
    </font>
    <font>
      <i/>
      <sz val="10"/>
      <name val="Times New Roman CYR"/>
      <charset val="204"/>
    </font>
    <font>
      <i/>
      <sz val="10"/>
      <name val="Times New Roman"/>
      <family val="1"/>
    </font>
    <font>
      <i/>
      <sz val="12"/>
      <name val="Arial Cyr"/>
      <family val="2"/>
      <charset val="204"/>
    </font>
    <font>
      <sz val="12"/>
      <color rgb="FFFF0000"/>
      <name val="Times New Roman Cyr"/>
      <family val="1"/>
      <charset val="204"/>
    </font>
    <font>
      <b/>
      <sz val="12"/>
      <color rgb="FFFF0000"/>
      <name val="Times New Roman CYR"/>
      <family val="1"/>
      <charset val="204"/>
    </font>
    <font>
      <i/>
      <sz val="12"/>
      <color rgb="FFFF0000"/>
      <name val="Times New Roman"/>
      <family val="1"/>
      <charset val="204"/>
    </font>
    <font>
      <i/>
      <sz val="12"/>
      <color rgb="FFFF0000"/>
      <name val="Times New Roman Cyr"/>
      <family val="1"/>
      <charset val="204"/>
    </font>
    <font>
      <b/>
      <i/>
      <sz val="12"/>
      <color rgb="FFFF0000"/>
      <name val="Times New Roman CYR"/>
      <family val="1"/>
      <charset val="204"/>
    </font>
    <font>
      <sz val="14"/>
      <color rgb="FFFF0000"/>
      <name val="Times New Roman Cyr"/>
      <family val="1"/>
      <charset val="204"/>
    </font>
    <font>
      <i/>
      <sz val="11"/>
      <name val="Arial Cyr"/>
      <charset val="204"/>
    </font>
    <font>
      <sz val="14"/>
      <color rgb="FFFF0000"/>
      <name val="Times New Roman"/>
      <family val="1"/>
    </font>
    <font>
      <b/>
      <sz val="16"/>
      <name val="Arial Cyr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Arial Cyr"/>
      <family val="2"/>
      <charset val="204"/>
    </font>
    <font>
      <i/>
      <sz val="14"/>
      <color rgb="FFFF0000"/>
      <name val="Times New Roman Cyr"/>
      <charset val="204"/>
    </font>
    <font>
      <b/>
      <sz val="14"/>
      <color rgb="FFFF0000"/>
      <name val="Times New Roman Cyr"/>
      <family val="1"/>
      <charset val="204"/>
    </font>
    <font>
      <sz val="14"/>
      <color rgb="FFFF0000"/>
      <name val="Times New Roman CYR"/>
      <charset val="204"/>
    </font>
    <font>
      <i/>
      <sz val="14"/>
      <color rgb="FFFF0000"/>
      <name val="Times New Roman"/>
      <family val="1"/>
    </font>
    <font>
      <b/>
      <sz val="14"/>
      <color rgb="FFFF0000"/>
      <name val="Times New Roman Cyr"/>
      <charset val="204"/>
    </font>
    <font>
      <u/>
      <sz val="12"/>
      <name val="Times New Roman"/>
      <family val="1"/>
      <charset val="204"/>
    </font>
    <font>
      <i/>
      <sz val="11"/>
      <color rgb="FFFF0000"/>
      <name val="Arial Cyr"/>
      <charset val="204"/>
    </font>
    <font>
      <i/>
      <sz val="12"/>
      <name val="Times New Roman"/>
      <family val="1"/>
      <charset val="204"/>
    </font>
    <font>
      <i/>
      <sz val="12"/>
      <name val="Times New Roman"/>
      <family val="1"/>
    </font>
    <font>
      <sz val="14"/>
      <name val="Times New Roman Cyr"/>
      <family val="1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i/>
      <sz val="10"/>
      <name val="Arial Cyr"/>
      <charset val="204"/>
    </font>
    <font>
      <i/>
      <sz val="14"/>
      <color rgb="FFFF0000"/>
      <name val="Times New Roman Cyr"/>
      <family val="1"/>
      <charset val="204"/>
    </font>
    <font>
      <sz val="13"/>
      <name val="Arial Cyr"/>
      <charset val="204"/>
    </font>
    <font>
      <i/>
      <sz val="14"/>
      <name val="Times New Roman"/>
      <family val="1"/>
      <charset val="204"/>
    </font>
    <font>
      <sz val="10"/>
      <color rgb="FFFF0000"/>
      <name val="Helv"/>
      <charset val="204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Arial Cyr"/>
      <charset val="204"/>
    </font>
    <font>
      <sz val="9"/>
      <name val="Arial Cyr"/>
      <charset val="204"/>
    </font>
    <font>
      <b/>
      <sz val="14"/>
      <name val="Times New Roman"/>
      <family val="1"/>
      <charset val="204"/>
    </font>
    <font>
      <b/>
      <sz val="10"/>
      <name val="Helv"/>
      <charset val="204"/>
    </font>
    <font>
      <i/>
      <sz val="7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Arial Cyr"/>
      <charset val="204"/>
    </font>
    <font>
      <sz val="12"/>
      <color rgb="FFFF0000"/>
      <name val="Helv"/>
      <charset val="204"/>
    </font>
    <font>
      <i/>
      <sz val="10"/>
      <color rgb="FFFF0000"/>
      <name val="Helv"/>
      <charset val="204"/>
    </font>
    <font>
      <i/>
      <sz val="12"/>
      <color rgb="FFFF0000"/>
      <name val="Helv"/>
      <charset val="204"/>
    </font>
    <font>
      <b/>
      <sz val="14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i/>
      <sz val="14"/>
      <name val="Times New Roman"/>
      <family val="1"/>
    </font>
    <font>
      <i/>
      <sz val="14"/>
      <name val="Times New Roman Cyr"/>
      <family val="1"/>
      <charset val="204"/>
    </font>
    <font>
      <b/>
      <i/>
      <sz val="14"/>
      <color rgb="FFFF0000"/>
      <name val="Times New Roman"/>
      <family val="1"/>
    </font>
    <font>
      <i/>
      <sz val="12"/>
      <color rgb="FFFF0000"/>
      <name val="Times New Roman"/>
      <family val="1"/>
    </font>
    <font>
      <i/>
      <sz val="14"/>
      <name val="Times New Roman CYR"/>
      <charset val="204"/>
    </font>
    <font>
      <i/>
      <sz val="12"/>
      <name val="Helv"/>
      <charset val="204"/>
    </font>
    <font>
      <sz val="10"/>
      <color rgb="FFFF0000"/>
      <name val="Times New Roman"/>
      <family val="1"/>
    </font>
    <font>
      <sz val="12"/>
      <color rgb="FFFF0000"/>
      <name val="Arial Cyr"/>
      <family val="2"/>
      <charset val="204"/>
    </font>
    <font>
      <i/>
      <sz val="12"/>
      <color rgb="FFFF0000"/>
      <name val="Times New Roman CYR"/>
      <charset val="204"/>
    </font>
    <font>
      <b/>
      <sz val="12"/>
      <color rgb="FFFF000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1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7" fillId="0" borderId="0"/>
    <xf numFmtId="0" fontId="1" fillId="0" borderId="0"/>
    <xf numFmtId="0" fontId="13" fillId="0" borderId="0"/>
    <xf numFmtId="0" fontId="50" fillId="0" borderId="0"/>
    <xf numFmtId="0" fontId="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5" fillId="0" borderId="0"/>
    <xf numFmtId="0" fontId="2" fillId="0" borderId="0"/>
    <xf numFmtId="0" fontId="2" fillId="0" borderId="0"/>
  </cellStyleXfs>
  <cellXfs count="560">
    <xf numFmtId="0" fontId="0" fillId="0" borderId="0" xfId="0"/>
    <xf numFmtId="49" fontId="0" fillId="0" borderId="0" xfId="0" applyNumberFormat="1" applyBorder="1" applyAlignment="1" applyProtection="1">
      <alignment vertical="top"/>
      <protection locked="0"/>
    </xf>
    <xf numFmtId="0" fontId="5" fillId="0" borderId="0" xfId="0" applyFont="1"/>
    <xf numFmtId="0" fontId="12" fillId="0" borderId="0" xfId="0" applyFont="1"/>
    <xf numFmtId="49" fontId="0" fillId="0" borderId="0" xfId="0" applyNumberFormat="1" applyAlignment="1" applyProtection="1">
      <alignment vertical="top"/>
      <protection locked="0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7" fillId="0" borderId="0" xfId="0" applyFont="1" applyBorder="1" applyAlignment="1">
      <alignment horizontal="center"/>
    </xf>
    <xf numFmtId="49" fontId="17" fillId="0" borderId="0" xfId="0" applyNumberFormat="1" applyFont="1" applyBorder="1"/>
    <xf numFmtId="0" fontId="19" fillId="0" borderId="0" xfId="0" applyFont="1"/>
    <xf numFmtId="0" fontId="19" fillId="0" borderId="0" xfId="0" applyFont="1" applyBorder="1" applyAlignment="1">
      <alignment horizontal="center"/>
    </xf>
    <xf numFmtId="49" fontId="17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49" fontId="17" fillId="0" borderId="0" xfId="0" applyNumberFormat="1" applyFont="1"/>
    <xf numFmtId="0" fontId="15" fillId="0" borderId="0" xfId="0" applyFont="1"/>
    <xf numFmtId="0" fontId="10" fillId="0" borderId="0" xfId="5" applyFont="1"/>
    <xf numFmtId="0" fontId="20" fillId="0" borderId="0" xfId="5" applyFont="1"/>
    <xf numFmtId="0" fontId="14" fillId="0" borderId="0" xfId="5" applyFont="1"/>
    <xf numFmtId="0" fontId="20" fillId="0" borderId="0" xfId="5" applyFont="1" applyAlignment="1">
      <alignment horizontal="center" vertical="center" wrapText="1"/>
    </xf>
    <xf numFmtId="49" fontId="14" fillId="0" borderId="0" xfId="5" applyNumberFormat="1" applyFont="1"/>
    <xf numFmtId="0" fontId="22" fillId="0" borderId="0" xfId="5" applyFont="1"/>
    <xf numFmtId="49" fontId="20" fillId="0" borderId="0" xfId="5" applyNumberFormat="1" applyFont="1"/>
    <xf numFmtId="0" fontId="23" fillId="0" borderId="0" xfId="5" applyFont="1"/>
    <xf numFmtId="49" fontId="11" fillId="0" borderId="0" xfId="5" applyNumberFormat="1" applyFont="1" applyFill="1" applyBorder="1" applyAlignment="1">
      <alignment horizontal="center" vertical="center" wrapText="1"/>
    </xf>
    <xf numFmtId="49" fontId="12" fillId="0" borderId="0" xfId="5" applyNumberFormat="1" applyFont="1" applyFill="1" applyBorder="1" applyAlignment="1" applyProtection="1">
      <alignment vertical="top" wrapText="1"/>
      <protection locked="0"/>
    </xf>
    <xf numFmtId="0" fontId="20" fillId="0" borderId="0" xfId="5" applyFont="1" applyBorder="1"/>
    <xf numFmtId="49" fontId="11" fillId="0" borderId="0" xfId="5" applyNumberFormat="1" applyFont="1" applyFill="1" applyBorder="1" applyAlignment="1" applyProtection="1">
      <alignment vertical="top" wrapText="1"/>
      <protection locked="0"/>
    </xf>
    <xf numFmtId="49" fontId="21" fillId="2" borderId="1" xfId="5" applyNumberFormat="1" applyFont="1" applyFill="1" applyBorder="1" applyAlignment="1">
      <alignment horizontal="center" wrapText="1"/>
    </xf>
    <xf numFmtId="49" fontId="21" fillId="2" borderId="1" xfId="5" applyNumberFormat="1" applyFont="1" applyFill="1" applyBorder="1" applyAlignment="1" applyProtection="1">
      <alignment horizontal="center" wrapText="1"/>
      <protection locked="0"/>
    </xf>
    <xf numFmtId="0" fontId="22" fillId="0" borderId="0" xfId="5" applyFont="1" applyAlignment="1">
      <alignment horizontal="center" vertical="center" wrapText="1"/>
    </xf>
    <xf numFmtId="3" fontId="14" fillId="0" borderId="6" xfId="5" applyNumberFormat="1" applyFont="1" applyBorder="1" applyAlignment="1">
      <alignment wrapText="1"/>
    </xf>
    <xf numFmtId="0" fontId="22" fillId="0" borderId="0" xfId="5" applyFont="1" applyAlignment="1">
      <alignment wrapText="1"/>
    </xf>
    <xf numFmtId="1" fontId="2" fillId="0" borderId="0" xfId="4" applyNumberFormat="1" applyFont="1" applyFill="1" applyBorder="1" applyAlignment="1">
      <alignment vertical="top" wrapText="1"/>
    </xf>
    <xf numFmtId="49" fontId="2" fillId="0" borderId="0" xfId="4" applyNumberFormat="1" applyFont="1" applyFill="1" applyBorder="1" applyAlignment="1">
      <alignment vertical="top" wrapText="1"/>
    </xf>
    <xf numFmtId="0" fontId="25" fillId="0" borderId="0" xfId="4" applyFont="1" applyAlignment="1"/>
    <xf numFmtId="0" fontId="26" fillId="0" borderId="0" xfId="4" applyFont="1" applyFill="1" applyBorder="1"/>
    <xf numFmtId="0" fontId="9" fillId="0" borderId="0" xfId="4" applyFont="1" applyFill="1" applyBorder="1"/>
    <xf numFmtId="0" fontId="16" fillId="0" borderId="0" xfId="4" applyFont="1" applyFill="1" applyBorder="1" applyAlignment="1">
      <alignment horizontal="center"/>
    </xf>
    <xf numFmtId="0" fontId="29" fillId="0" borderId="1" xfId="4" applyFont="1" applyFill="1" applyBorder="1" applyAlignment="1">
      <alignment horizontal="center" vertical="center" wrapText="1"/>
    </xf>
    <xf numFmtId="0" fontId="29" fillId="0" borderId="1" xfId="4" applyFont="1" applyFill="1" applyBorder="1" applyAlignment="1">
      <alignment horizontal="center" vertical="center"/>
    </xf>
    <xf numFmtId="49" fontId="30" fillId="0" borderId="1" xfId="4" applyNumberFormat="1" applyFont="1" applyFill="1" applyBorder="1" applyAlignment="1">
      <alignment horizontal="center" vertical="top" wrapText="1"/>
    </xf>
    <xf numFmtId="0" fontId="30" fillId="0" borderId="1" xfId="4" applyFont="1" applyFill="1" applyBorder="1" applyAlignment="1">
      <alignment horizontal="center" vertical="center" wrapText="1"/>
    </xf>
    <xf numFmtId="0" fontId="31" fillId="0" borderId="0" xfId="4" applyFont="1" applyFill="1" applyBorder="1"/>
    <xf numFmtId="49" fontId="32" fillId="0" borderId="1" xfId="4" applyNumberFormat="1" applyFont="1" applyFill="1" applyBorder="1" applyAlignment="1">
      <alignment wrapText="1"/>
    </xf>
    <xf numFmtId="0" fontId="33" fillId="3" borderId="0" xfId="4" applyFont="1" applyFill="1" applyBorder="1"/>
    <xf numFmtId="0" fontId="33" fillId="0" borderId="0" xfId="4" applyFont="1" applyFill="1" applyBorder="1"/>
    <xf numFmtId="49" fontId="34" fillId="0" borderId="1" xfId="4" applyNumberFormat="1" applyFont="1" applyFill="1" applyBorder="1" applyAlignment="1">
      <alignment horizontal="left" wrapText="1"/>
    </xf>
    <xf numFmtId="2" fontId="33" fillId="0" borderId="0" xfId="4" applyNumberFormat="1" applyFont="1" applyFill="1" applyBorder="1"/>
    <xf numFmtId="49" fontId="34" fillId="0" borderId="1" xfId="4" applyNumberFormat="1" applyFont="1" applyFill="1" applyBorder="1" applyAlignment="1">
      <alignment vertical="justify" wrapText="1"/>
    </xf>
    <xf numFmtId="0" fontId="26" fillId="3" borderId="0" xfId="4" applyFont="1" applyFill="1" applyBorder="1"/>
    <xf numFmtId="49" fontId="34" fillId="0" borderId="1" xfId="4" applyNumberFormat="1" applyFont="1" applyFill="1" applyBorder="1" applyAlignment="1">
      <alignment wrapText="1"/>
    </xf>
    <xf numFmtId="49" fontId="26" fillId="0" borderId="0" xfId="4" applyNumberFormat="1" applyFont="1" applyFill="1" applyBorder="1" applyAlignment="1">
      <alignment vertical="top" wrapText="1"/>
    </xf>
    <xf numFmtId="0" fontId="36" fillId="0" borderId="0" xfId="4" applyFont="1" applyFill="1" applyBorder="1"/>
    <xf numFmtId="0" fontId="37" fillId="0" borderId="0" xfId="4" applyFont="1" applyFill="1" applyBorder="1"/>
    <xf numFmtId="0" fontId="33" fillId="0" borderId="0" xfId="6" applyFont="1" applyFill="1" applyBorder="1" applyAlignment="1" applyProtection="1">
      <alignment vertical="center" wrapText="1"/>
    </xf>
    <xf numFmtId="164" fontId="36" fillId="0" borderId="0" xfId="4" applyNumberFormat="1" applyFont="1" applyFill="1" applyBorder="1"/>
    <xf numFmtId="3" fontId="36" fillId="0" borderId="0" xfId="4" applyNumberFormat="1" applyFont="1" applyFill="1" applyBorder="1"/>
    <xf numFmtId="1" fontId="26" fillId="0" borderId="0" xfId="4" applyNumberFormat="1" applyFont="1" applyFill="1" applyBorder="1" applyAlignment="1">
      <alignment vertical="top" wrapText="1"/>
    </xf>
    <xf numFmtId="3" fontId="28" fillId="0" borderId="1" xfId="4" applyNumberFormat="1" applyFont="1" applyFill="1" applyBorder="1" applyAlignment="1">
      <alignment horizontal="center" wrapText="1"/>
    </xf>
    <xf numFmtId="3" fontId="34" fillId="0" borderId="1" xfId="4" applyNumberFormat="1" applyFont="1" applyFill="1" applyBorder="1" applyAlignment="1">
      <alignment horizontal="center" wrapText="1"/>
    </xf>
    <xf numFmtId="3" fontId="35" fillId="0" borderId="1" xfId="4" applyNumberFormat="1" applyFont="1" applyFill="1" applyBorder="1" applyAlignment="1">
      <alignment horizontal="center" wrapText="1"/>
    </xf>
    <xf numFmtId="3" fontId="35" fillId="0" borderId="1" xfId="4" applyNumberFormat="1" applyFont="1" applyFill="1" applyBorder="1" applyAlignment="1">
      <alignment horizontal="center"/>
    </xf>
    <xf numFmtId="0" fontId="7" fillId="0" borderId="10" xfId="5" applyFont="1" applyBorder="1" applyAlignment="1">
      <alignment horizontal="center" vertical="center" wrapText="1"/>
    </xf>
    <xf numFmtId="0" fontId="0" fillId="0" borderId="0" xfId="0" applyFont="1"/>
    <xf numFmtId="3" fontId="5" fillId="0" borderId="0" xfId="0" applyNumberFormat="1" applyFont="1"/>
    <xf numFmtId="3" fontId="2" fillId="0" borderId="0" xfId="0" applyNumberFormat="1" applyFont="1"/>
    <xf numFmtId="3" fontId="0" fillId="0" borderId="0" xfId="0" applyNumberFormat="1"/>
    <xf numFmtId="3" fontId="19" fillId="0" borderId="0" xfId="0" applyNumberFormat="1" applyFont="1"/>
    <xf numFmtId="3" fontId="9" fillId="0" borderId="0" xfId="0" applyNumberFormat="1" applyFont="1"/>
    <xf numFmtId="49" fontId="32" fillId="0" borderId="1" xfId="4" applyNumberFormat="1" applyFont="1" applyFill="1" applyBorder="1" applyAlignment="1">
      <alignment horizontal="center" wrapText="1"/>
    </xf>
    <xf numFmtId="49" fontId="34" fillId="0" borderId="1" xfId="4" applyNumberFormat="1" applyFont="1" applyFill="1" applyBorder="1" applyAlignment="1">
      <alignment horizontal="center" wrapText="1"/>
    </xf>
    <xf numFmtId="3" fontId="28" fillId="0" borderId="1" xfId="4" applyNumberFormat="1" applyFont="1" applyFill="1" applyBorder="1" applyAlignment="1">
      <alignment horizontal="left" wrapText="1"/>
    </xf>
    <xf numFmtId="0" fontId="44" fillId="0" borderId="0" xfId="0" applyFont="1"/>
    <xf numFmtId="1" fontId="21" fillId="2" borderId="1" xfId="5" applyNumberFormat="1" applyFont="1" applyFill="1" applyBorder="1" applyAlignment="1" applyProtection="1">
      <alignment horizontal="center" wrapText="1"/>
      <protection locked="0"/>
    </xf>
    <xf numFmtId="49" fontId="21" fillId="2" borderId="1" xfId="5" applyNumberFormat="1" applyFont="1" applyFill="1" applyBorder="1" applyAlignment="1">
      <alignment horizontal="center" vertical="top" wrapText="1"/>
    </xf>
    <xf numFmtId="3" fontId="12" fillId="0" borderId="0" xfId="0" applyNumberFormat="1" applyFont="1" applyFill="1"/>
    <xf numFmtId="49" fontId="0" fillId="0" borderId="0" xfId="0" applyNumberFormat="1" applyAlignment="1" applyProtection="1">
      <alignment vertical="top" wrapText="1"/>
      <protection locked="0"/>
    </xf>
    <xf numFmtId="3" fontId="46" fillId="2" borderId="1" xfId="5" applyNumberFormat="1" applyFont="1" applyFill="1" applyBorder="1" applyAlignment="1" applyProtection="1">
      <alignment horizontal="center" wrapText="1"/>
      <protection locked="0"/>
    </xf>
    <xf numFmtId="49" fontId="46" fillId="2" borderId="1" xfId="5" applyNumberFormat="1" applyFont="1" applyFill="1" applyBorder="1" applyAlignment="1" applyProtection="1">
      <alignment horizontal="center" wrapText="1"/>
      <protection locked="0"/>
    </xf>
    <xf numFmtId="0" fontId="10" fillId="0" borderId="1" xfId="5" applyFont="1" applyBorder="1" applyAlignment="1">
      <alignment horizontal="center" vertical="center" wrapText="1"/>
    </xf>
    <xf numFmtId="0" fontId="48" fillId="0" borderId="1" xfId="0" applyFont="1" applyBorder="1" applyAlignment="1">
      <alignment horizontal="left" wrapText="1"/>
    </xf>
    <xf numFmtId="0" fontId="49" fillId="0" borderId="0" xfId="0" applyFont="1"/>
    <xf numFmtId="0" fontId="5" fillId="0" borderId="12" xfId="0" applyFont="1" applyBorder="1"/>
    <xf numFmtId="0" fontId="0" fillId="0" borderId="12" xfId="0" applyBorder="1"/>
    <xf numFmtId="3" fontId="5" fillId="0" borderId="12" xfId="0" applyNumberFormat="1" applyFont="1" applyBorder="1"/>
    <xf numFmtId="3" fontId="28" fillId="0" borderId="1" xfId="4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4" fillId="0" borderId="1" xfId="0" applyFont="1" applyBorder="1"/>
    <xf numFmtId="0" fontId="30" fillId="0" borderId="1" xfId="5" applyFont="1" applyBorder="1" applyAlignment="1">
      <alignment horizontal="center" vertical="center" wrapText="1"/>
    </xf>
    <xf numFmtId="0" fontId="53" fillId="0" borderId="2" xfId="5" applyFont="1" applyBorder="1" applyAlignment="1">
      <alignment horizontal="center" vertical="center" wrapText="1"/>
    </xf>
    <xf numFmtId="0" fontId="54" fillId="0" borderId="0" xfId="5" applyFont="1" applyAlignment="1">
      <alignment horizontal="center" vertical="center" wrapText="1"/>
    </xf>
    <xf numFmtId="49" fontId="52" fillId="0" borderId="1" xfId="0" applyNumberFormat="1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0" fontId="56" fillId="0" borderId="0" xfId="0" applyFont="1"/>
    <xf numFmtId="0" fontId="56" fillId="0" borderId="0" xfId="0" applyFont="1" applyFill="1"/>
    <xf numFmtId="0" fontId="55" fillId="0" borderId="0" xfId="0" applyFont="1"/>
    <xf numFmtId="0" fontId="58" fillId="0" borderId="0" xfId="0" applyFont="1" applyAlignment="1">
      <alignment horizontal="center"/>
    </xf>
    <xf numFmtId="0" fontId="58" fillId="0" borderId="0" xfId="0" applyFont="1" applyFill="1" applyAlignment="1">
      <alignment horizontal="center"/>
    </xf>
    <xf numFmtId="0" fontId="44" fillId="0" borderId="0" xfId="0" applyFont="1" applyFill="1" applyBorder="1"/>
    <xf numFmtId="0" fontId="59" fillId="0" borderId="0" xfId="0" applyFont="1"/>
    <xf numFmtId="0" fontId="56" fillId="0" borderId="0" xfId="0" applyFont="1" applyBorder="1"/>
    <xf numFmtId="0" fontId="44" fillId="0" borderId="0" xfId="0" applyFont="1" applyBorder="1"/>
    <xf numFmtId="0" fontId="45" fillId="0" borderId="0" xfId="0" applyFont="1"/>
    <xf numFmtId="49" fontId="47" fillId="0" borderId="1" xfId="0" applyNumberFormat="1" applyFont="1" applyBorder="1" applyAlignment="1">
      <alignment horizontal="center"/>
    </xf>
    <xf numFmtId="49" fontId="60" fillId="0" borderId="9" xfId="0" applyNumberFormat="1" applyFont="1" applyBorder="1" applyAlignment="1">
      <alignment horizontal="center" wrapText="1"/>
    </xf>
    <xf numFmtId="49" fontId="21" fillId="4" borderId="1" xfId="0" applyNumberFormat="1" applyFont="1" applyFill="1" applyBorder="1" applyAlignment="1">
      <alignment horizontal="center" wrapText="1"/>
    </xf>
    <xf numFmtId="49" fontId="35" fillId="0" borderId="0" xfId="0" applyNumberFormat="1" applyFont="1" applyAlignment="1">
      <alignment horizontal="center" vertical="center"/>
    </xf>
    <xf numFmtId="49" fontId="45" fillId="0" borderId="0" xfId="0" applyNumberFormat="1" applyFont="1" applyAlignment="1" applyProtection="1">
      <alignment vertical="top" wrapText="1"/>
      <protection locked="0"/>
    </xf>
    <xf numFmtId="3" fontId="10" fillId="0" borderId="0" xfId="0" applyNumberFormat="1" applyFont="1" applyAlignment="1" applyProtection="1">
      <alignment horizontal="center" vertical="top"/>
      <protection locked="0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/>
    <xf numFmtId="3" fontId="6" fillId="0" borderId="12" xfId="0" applyNumberFormat="1" applyFont="1" applyBorder="1"/>
    <xf numFmtId="0" fontId="36" fillId="3" borderId="0" xfId="4" applyFont="1" applyFill="1" applyBorder="1"/>
    <xf numFmtId="49" fontId="34" fillId="0" borderId="1" xfId="4" applyNumberFormat="1" applyFont="1" applyFill="1" applyBorder="1" applyAlignment="1">
      <alignment vertical="center" wrapText="1"/>
    </xf>
    <xf numFmtId="49" fontId="64" fillId="0" borderId="0" xfId="0" applyNumberFormat="1" applyFont="1" applyAlignment="1">
      <alignment horizontal="center" vertical="center"/>
    </xf>
    <xf numFmtId="49" fontId="44" fillId="0" borderId="0" xfId="0" applyNumberFormat="1" applyFont="1" applyAlignment="1" applyProtection="1">
      <alignment vertical="top"/>
      <protection locked="0"/>
    </xf>
    <xf numFmtId="0" fontId="18" fillId="0" borderId="0" xfId="4" applyFont="1" applyAlignment="1">
      <alignment horizontal="right"/>
    </xf>
    <xf numFmtId="0" fontId="62" fillId="0" borderId="1" xfId="5" applyFont="1" applyBorder="1" applyAlignment="1">
      <alignment wrapText="1"/>
    </xf>
    <xf numFmtId="3" fontId="62" fillId="0" borderId="1" xfId="5" applyNumberFormat="1" applyFont="1" applyBorder="1" applyAlignment="1">
      <alignment horizontal="center" wrapText="1"/>
    </xf>
    <xf numFmtId="49" fontId="60" fillId="0" borderId="1" xfId="0" applyNumberFormat="1" applyFont="1" applyFill="1" applyBorder="1" applyAlignment="1">
      <alignment horizontal="center" wrapText="1"/>
    </xf>
    <xf numFmtId="4" fontId="62" fillId="0" borderId="1" xfId="5" applyNumberFormat="1" applyFont="1" applyBorder="1" applyAlignment="1">
      <alignment horizontal="center" wrapText="1"/>
    </xf>
    <xf numFmtId="49" fontId="67" fillId="4" borderId="1" xfId="0" applyNumberFormat="1" applyFont="1" applyFill="1" applyBorder="1" applyAlignment="1">
      <alignment horizontal="center" wrapText="1"/>
    </xf>
    <xf numFmtId="49" fontId="47" fillId="0" borderId="1" xfId="0" applyNumberFormat="1" applyFont="1" applyBorder="1" applyAlignment="1">
      <alignment horizontal="left" wrapText="1"/>
    </xf>
    <xf numFmtId="49" fontId="60" fillId="0" borderId="1" xfId="0" applyNumberFormat="1" applyFont="1" applyBorder="1" applyAlignment="1">
      <alignment horizontal="center" wrapText="1"/>
    </xf>
    <xf numFmtId="49" fontId="67" fillId="4" borderId="1" xfId="0" applyNumberFormat="1" applyFont="1" applyFill="1" applyBorder="1" applyAlignment="1" applyProtection="1">
      <alignment horizontal="left" wrapText="1"/>
      <protection locked="0"/>
    </xf>
    <xf numFmtId="49" fontId="67" fillId="4" borderId="1" xfId="5" applyNumberFormat="1" applyFont="1" applyFill="1" applyBorder="1" applyAlignment="1" applyProtection="1">
      <alignment horizontal="center" wrapText="1"/>
      <protection locked="0"/>
    </xf>
    <xf numFmtId="3" fontId="67" fillId="4" borderId="1" xfId="5" applyNumberFormat="1" applyFont="1" applyFill="1" applyBorder="1" applyAlignment="1" applyProtection="1">
      <alignment horizontal="center" wrapText="1"/>
      <protection locked="0"/>
    </xf>
    <xf numFmtId="3" fontId="62" fillId="0" borderId="6" xfId="5" applyNumberFormat="1" applyFont="1" applyBorder="1" applyAlignment="1">
      <alignment wrapText="1"/>
    </xf>
    <xf numFmtId="0" fontId="65" fillId="0" borderId="0" xfId="5" applyFont="1" applyAlignment="1">
      <alignment wrapText="1"/>
    </xf>
    <xf numFmtId="49" fontId="67" fillId="0" borderId="1" xfId="5" applyNumberFormat="1" applyFont="1" applyFill="1" applyBorder="1" applyAlignment="1" applyProtection="1">
      <alignment horizontal="center" wrapText="1"/>
      <protection locked="0"/>
    </xf>
    <xf numFmtId="3" fontId="67" fillId="0" borderId="1" xfId="5" applyNumberFormat="1" applyFont="1" applyFill="1" applyBorder="1" applyAlignment="1" applyProtection="1">
      <alignment horizontal="center" wrapText="1"/>
      <protection locked="0"/>
    </xf>
    <xf numFmtId="3" fontId="68" fillId="0" borderId="1" xfId="5" applyNumberFormat="1" applyFont="1" applyFill="1" applyBorder="1" applyAlignment="1" applyProtection="1">
      <alignment horizontal="center" wrapText="1"/>
      <protection locked="0"/>
    </xf>
    <xf numFmtId="3" fontId="62" fillId="0" borderId="6" xfId="5" applyNumberFormat="1" applyFont="1" applyFill="1" applyBorder="1" applyAlignment="1">
      <alignment wrapText="1"/>
    </xf>
    <xf numFmtId="0" fontId="65" fillId="0" borderId="0" xfId="5" applyFont="1" applyFill="1" applyAlignment="1">
      <alignment wrapText="1"/>
    </xf>
    <xf numFmtId="49" fontId="68" fillId="0" borderId="1" xfId="5" applyNumberFormat="1" applyFont="1" applyFill="1" applyBorder="1" applyAlignment="1" applyProtection="1">
      <alignment horizontal="center" wrapText="1"/>
      <protection locked="0"/>
    </xf>
    <xf numFmtId="0" fontId="47" fillId="0" borderId="1" xfId="0" applyFont="1" applyBorder="1" applyAlignment="1">
      <alignment horizontal="left" vertical="center" wrapText="1"/>
    </xf>
    <xf numFmtId="49" fontId="62" fillId="0" borderId="1" xfId="0" applyNumberFormat="1" applyFont="1" applyBorder="1" applyAlignment="1" applyProtection="1">
      <alignment horizontal="left" wrapText="1"/>
      <protection locked="0"/>
    </xf>
    <xf numFmtId="3" fontId="69" fillId="4" borderId="1" xfId="0" applyNumberFormat="1" applyFont="1" applyFill="1" applyBorder="1" applyAlignment="1">
      <alignment horizontal="center" wrapText="1"/>
    </xf>
    <xf numFmtId="3" fontId="69" fillId="0" borderId="1" xfId="0" applyNumberFormat="1" applyFont="1" applyBorder="1" applyAlignment="1">
      <alignment horizontal="center" wrapText="1"/>
    </xf>
    <xf numFmtId="1" fontId="2" fillId="0" borderId="0" xfId="4" applyNumberFormat="1" applyFont="1" applyFill="1" applyBorder="1" applyAlignment="1">
      <alignment horizontal="right" vertical="top" wrapText="1"/>
    </xf>
    <xf numFmtId="49" fontId="35" fillId="0" borderId="12" xfId="4" applyNumberFormat="1" applyFont="1" applyFill="1" applyBorder="1" applyAlignment="1">
      <alignment horizontal="right" wrapText="1"/>
    </xf>
    <xf numFmtId="0" fontId="55" fillId="0" borderId="0" xfId="0" applyFont="1" applyAlignment="1">
      <alignment horizontal="center"/>
    </xf>
    <xf numFmtId="0" fontId="55" fillId="0" borderId="0" xfId="0" applyFont="1" applyFill="1" applyAlignment="1">
      <alignment horizontal="center"/>
    </xf>
    <xf numFmtId="0" fontId="55" fillId="0" borderId="0" xfId="0" applyFont="1" applyFill="1"/>
    <xf numFmtId="0" fontId="55" fillId="0" borderId="0" xfId="0" applyFont="1" applyAlignment="1">
      <alignment horizontal="left"/>
    </xf>
    <xf numFmtId="0" fontId="55" fillId="0" borderId="0" xfId="0" applyFont="1" applyFill="1" applyAlignment="1">
      <alignment horizontal="left"/>
    </xf>
    <xf numFmtId="3" fontId="56" fillId="0" borderId="0" xfId="0" applyNumberFormat="1" applyFont="1" applyFill="1"/>
    <xf numFmtId="0" fontId="72" fillId="0" borderId="0" xfId="0" applyFont="1"/>
    <xf numFmtId="0" fontId="61" fillId="0" borderId="0" xfId="0" applyFont="1" applyFill="1"/>
    <xf numFmtId="49" fontId="75" fillId="0" borderId="1" xfId="0" applyNumberFormat="1" applyFont="1" applyBorder="1" applyAlignment="1">
      <alignment horizontal="center" wrapText="1"/>
    </xf>
    <xf numFmtId="3" fontId="76" fillId="0" borderId="1" xfId="5" applyNumberFormat="1" applyFont="1" applyFill="1" applyBorder="1" applyAlignment="1" applyProtection="1">
      <alignment horizontal="center" wrapText="1"/>
      <protection locked="0"/>
    </xf>
    <xf numFmtId="49" fontId="21" fillId="4" borderId="1" xfId="0" applyNumberFormat="1" applyFont="1" applyFill="1" applyBorder="1" applyAlignment="1" applyProtection="1">
      <alignment horizontal="left" wrapText="1"/>
      <protection locked="0"/>
    </xf>
    <xf numFmtId="49" fontId="21" fillId="4" borderId="1" xfId="5" applyNumberFormat="1" applyFont="1" applyFill="1" applyBorder="1" applyAlignment="1" applyProtection="1">
      <alignment horizontal="center" wrapText="1"/>
      <protection locked="0"/>
    </xf>
    <xf numFmtId="3" fontId="21" fillId="4" borderId="1" xfId="5" applyNumberFormat="1" applyFont="1" applyFill="1" applyBorder="1" applyAlignment="1" applyProtection="1">
      <alignment horizontal="center" wrapText="1"/>
      <protection locked="0"/>
    </xf>
    <xf numFmtId="3" fontId="14" fillId="2" borderId="6" xfId="5" applyNumberFormat="1" applyFont="1" applyFill="1" applyBorder="1" applyAlignment="1">
      <alignment horizontal="center" vertical="center" wrapText="1"/>
    </xf>
    <xf numFmtId="4" fontId="28" fillId="0" borderId="1" xfId="4" applyNumberFormat="1" applyFont="1" applyFill="1" applyBorder="1" applyAlignment="1">
      <alignment horizontal="center" wrapText="1"/>
    </xf>
    <xf numFmtId="4" fontId="35" fillId="0" borderId="1" xfId="4" applyNumberFormat="1" applyFont="1" applyFill="1" applyBorder="1" applyAlignment="1">
      <alignment horizontal="center" wrapText="1"/>
    </xf>
    <xf numFmtId="0" fontId="78" fillId="0" borderId="0" xfId="0" applyFont="1"/>
    <xf numFmtId="4" fontId="12" fillId="0" borderId="0" xfId="0" applyNumberFormat="1" applyFont="1" applyFill="1"/>
    <xf numFmtId="4" fontId="12" fillId="0" borderId="0" xfId="0" applyNumberFormat="1" applyFont="1"/>
    <xf numFmtId="0" fontId="59" fillId="0" borderId="0" xfId="0" applyFont="1" applyFill="1"/>
    <xf numFmtId="0" fontId="12" fillId="0" borderId="0" xfId="0" applyFont="1" applyBorder="1"/>
    <xf numFmtId="0" fontId="12" fillId="0" borderId="4" xfId="0" applyFont="1" applyBorder="1"/>
    <xf numFmtId="0" fontId="12" fillId="0" borderId="1" xfId="0" applyFont="1" applyBorder="1"/>
    <xf numFmtId="49" fontId="68" fillId="0" borderId="1" xfId="5" applyNumberFormat="1" applyFont="1" applyFill="1" applyBorder="1" applyAlignment="1" applyProtection="1">
      <alignment horizontal="left" wrapText="1"/>
      <protection locked="0"/>
    </xf>
    <xf numFmtId="49" fontId="70" fillId="0" borderId="1" xfId="5" applyNumberFormat="1" applyFont="1" applyFill="1" applyBorder="1" applyAlignment="1" applyProtection="1">
      <alignment horizontal="center" wrapText="1"/>
      <protection locked="0"/>
    </xf>
    <xf numFmtId="49" fontId="79" fillId="0" borderId="1" xfId="0" applyNumberFormat="1" applyFont="1" applyFill="1" applyBorder="1" applyAlignment="1">
      <alignment horizontal="center" wrapText="1"/>
    </xf>
    <xf numFmtId="49" fontId="79" fillId="0" borderId="9" xfId="0" applyNumberFormat="1" applyFont="1" applyFill="1" applyBorder="1" applyAlignment="1">
      <alignment horizontal="center" wrapText="1"/>
    </xf>
    <xf numFmtId="49" fontId="69" fillId="0" borderId="1" xfId="0" applyNumberFormat="1" applyFont="1" applyFill="1" applyBorder="1" applyAlignment="1">
      <alignment horizontal="left" wrapText="1"/>
    </xf>
    <xf numFmtId="4" fontId="66" fillId="0" borderId="1" xfId="5" applyNumberFormat="1" applyFont="1" applyFill="1" applyBorder="1" applyAlignment="1" applyProtection="1">
      <alignment horizontal="center" wrapText="1"/>
      <protection locked="0"/>
    </xf>
    <xf numFmtId="49" fontId="18" fillId="3" borderId="1" xfId="0" applyNumberFormat="1" applyFont="1" applyFill="1" applyBorder="1" applyAlignment="1">
      <alignment horizontal="center" wrapText="1"/>
    </xf>
    <xf numFmtId="49" fontId="18" fillId="3" borderId="1" xfId="0" applyNumberFormat="1" applyFont="1" applyFill="1" applyBorder="1" applyAlignment="1">
      <alignment horizontal="left" wrapText="1"/>
    </xf>
    <xf numFmtId="49" fontId="75" fillId="0" borderId="9" xfId="0" applyNumberFormat="1" applyFont="1" applyBorder="1" applyAlignment="1">
      <alignment horizontal="center" wrapText="1"/>
    </xf>
    <xf numFmtId="0" fontId="18" fillId="0" borderId="1" xfId="0" applyFont="1" applyBorder="1" applyAlignment="1">
      <alignment horizontal="left" wrapText="1"/>
    </xf>
    <xf numFmtId="0" fontId="12" fillId="0" borderId="13" xfId="0" applyFont="1" applyBorder="1"/>
    <xf numFmtId="0" fontId="12" fillId="0" borderId="0" xfId="0" applyFont="1" applyBorder="1" applyAlignment="1"/>
    <xf numFmtId="0" fontId="55" fillId="0" borderId="0" xfId="0" applyFont="1" applyBorder="1"/>
    <xf numFmtId="3" fontId="81" fillId="0" borderId="1" xfId="5" applyNumberFormat="1" applyFont="1" applyBorder="1" applyAlignment="1">
      <alignment horizontal="center" wrapText="1"/>
    </xf>
    <xf numFmtId="0" fontId="73" fillId="0" borderId="1" xfId="0" applyFont="1" applyBorder="1" applyAlignment="1">
      <alignment horizontal="left" wrapText="1"/>
    </xf>
    <xf numFmtId="0" fontId="82" fillId="0" borderId="0" xfId="0" applyFont="1"/>
    <xf numFmtId="0" fontId="15" fillId="0" borderId="0" xfId="0" applyFont="1" applyAlignment="1">
      <alignment horizontal="center"/>
    </xf>
    <xf numFmtId="0" fontId="1" fillId="0" borderId="0" xfId="0" applyFont="1"/>
    <xf numFmtId="0" fontId="83" fillId="0" borderId="0" xfId="0" applyFont="1" applyAlignment="1">
      <alignment horizontal="left"/>
    </xf>
    <xf numFmtId="0" fontId="84" fillId="0" borderId="0" xfId="0" applyFont="1" applyAlignment="1">
      <alignment horizontal="left"/>
    </xf>
    <xf numFmtId="0" fontId="83" fillId="0" borderId="0" xfId="0" applyFont="1" applyAlignment="1">
      <alignment horizontal="center"/>
    </xf>
    <xf numFmtId="0" fontId="83" fillId="0" borderId="0" xfId="0" applyFont="1"/>
    <xf numFmtId="0" fontId="84" fillId="0" borderId="0" xfId="0" applyFont="1"/>
    <xf numFmtId="0" fontId="85" fillId="0" borderId="0" xfId="0" applyFont="1"/>
    <xf numFmtId="0" fontId="86" fillId="0" borderId="0" xfId="0" applyFont="1" applyAlignment="1">
      <alignment horizontal="center"/>
    </xf>
    <xf numFmtId="0" fontId="88" fillId="0" borderId="0" xfId="0" applyFont="1"/>
    <xf numFmtId="0" fontId="28" fillId="0" borderId="4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wrapText="1"/>
    </xf>
    <xf numFmtId="0" fontId="30" fillId="0" borderId="1" xfId="0" applyFont="1" applyBorder="1" applyAlignment="1">
      <alignment horizontal="center"/>
    </xf>
    <xf numFmtId="0" fontId="89" fillId="0" borderId="0" xfId="0" applyFont="1"/>
    <xf numFmtId="49" fontId="87" fillId="4" borderId="1" xfId="0" applyNumberFormat="1" applyFont="1" applyFill="1" applyBorder="1" applyAlignment="1">
      <alignment horizontal="center" wrapText="1"/>
    </xf>
    <xf numFmtId="49" fontId="87" fillId="4" borderId="1" xfId="1" applyNumberFormat="1" applyFont="1" applyFill="1" applyBorder="1" applyAlignment="1" applyProtection="1">
      <alignment horizontal="left" wrapText="1"/>
      <protection locked="0"/>
    </xf>
    <xf numFmtId="0" fontId="90" fillId="4" borderId="1" xfId="0" applyFont="1" applyFill="1" applyBorder="1" applyAlignment="1"/>
    <xf numFmtId="0" fontId="91" fillId="4" borderId="1" xfId="0" applyFont="1" applyFill="1" applyBorder="1" applyAlignment="1"/>
    <xf numFmtId="3" fontId="87" fillId="4" borderId="1" xfId="0" applyNumberFormat="1" applyFont="1" applyFill="1" applyBorder="1" applyAlignment="1">
      <alignment horizontal="center"/>
    </xf>
    <xf numFmtId="3" fontId="39" fillId="0" borderId="0" xfId="0" applyNumberFormat="1" applyFont="1"/>
    <xf numFmtId="0" fontId="47" fillId="0" borderId="1" xfId="0" applyFont="1" applyFill="1" applyBorder="1" applyAlignment="1">
      <alignment wrapText="1"/>
    </xf>
    <xf numFmtId="0" fontId="47" fillId="0" borderId="1" xfId="0" applyFont="1" applyBorder="1" applyAlignment="1">
      <alignment wrapText="1"/>
    </xf>
    <xf numFmtId="3" fontId="47" fillId="0" borderId="1" xfId="0" applyNumberFormat="1" applyFont="1" applyBorder="1" applyAlignment="1">
      <alignment horizontal="center" wrapText="1"/>
    </xf>
    <xf numFmtId="3" fontId="47" fillId="0" borderId="1" xfId="0" applyNumberFormat="1" applyFont="1" applyFill="1" applyBorder="1" applyAlignment="1">
      <alignment horizontal="center"/>
    </xf>
    <xf numFmtId="3" fontId="92" fillId="0" borderId="0" xfId="0" applyNumberFormat="1" applyFont="1" applyFill="1"/>
    <xf numFmtId="0" fontId="82" fillId="0" borderId="0" xfId="0" applyFont="1" applyFill="1"/>
    <xf numFmtId="49" fontId="75" fillId="0" borderId="1" xfId="0" applyNumberFormat="1" applyFont="1" applyFill="1" applyBorder="1" applyAlignment="1">
      <alignment horizontal="center" wrapText="1"/>
    </xf>
    <xf numFmtId="0" fontId="18" fillId="0" borderId="1" xfId="0" applyFont="1" applyBorder="1" applyAlignment="1">
      <alignment wrapText="1"/>
    </xf>
    <xf numFmtId="3" fontId="18" fillId="0" borderId="1" xfId="0" applyNumberFormat="1" applyFont="1" applyBorder="1" applyAlignment="1">
      <alignment horizontal="center" wrapText="1"/>
    </xf>
    <xf numFmtId="3" fontId="18" fillId="0" borderId="1" xfId="0" applyNumberFormat="1" applyFont="1" applyBorder="1" applyAlignment="1">
      <alignment horizontal="center"/>
    </xf>
    <xf numFmtId="49" fontId="47" fillId="0" borderId="1" xfId="0" applyNumberFormat="1" applyFont="1" applyFill="1" applyBorder="1" applyAlignment="1">
      <alignment horizontal="center" wrapText="1"/>
    </xf>
    <xf numFmtId="49" fontId="47" fillId="0" borderId="0" xfId="0" applyNumberFormat="1" applyFont="1" applyAlignment="1">
      <alignment horizontal="left" wrapText="1"/>
    </xf>
    <xf numFmtId="3" fontId="47" fillId="0" borderId="1" xfId="0" applyNumberFormat="1" applyFont="1" applyFill="1" applyBorder="1" applyAlignment="1">
      <alignment horizontal="center" wrapText="1"/>
    </xf>
    <xf numFmtId="3" fontId="91" fillId="0" borderId="1" xfId="0" applyNumberFormat="1" applyFont="1" applyBorder="1" applyAlignment="1">
      <alignment horizontal="center"/>
    </xf>
    <xf numFmtId="0" fontId="92" fillId="0" borderId="1" xfId="0" applyFont="1" applyBorder="1"/>
    <xf numFmtId="0" fontId="93" fillId="0" borderId="0" xfId="0" applyFont="1"/>
    <xf numFmtId="3" fontId="47" fillId="0" borderId="1" xfId="0" applyNumberFormat="1" applyFont="1" applyBorder="1" applyAlignment="1">
      <alignment horizontal="center"/>
    </xf>
    <xf numFmtId="49" fontId="47" fillId="0" borderId="1" xfId="0" applyNumberFormat="1" applyFont="1" applyFill="1" applyBorder="1" applyAlignment="1">
      <alignment horizontal="left" wrapText="1"/>
    </xf>
    <xf numFmtId="0" fontId="92" fillId="0" borderId="0" xfId="0" applyFont="1"/>
    <xf numFmtId="0" fontId="47" fillId="0" borderId="0" xfId="0" applyFont="1" applyAlignment="1">
      <alignment horizontal="left" wrapText="1"/>
    </xf>
    <xf numFmtId="49" fontId="60" fillId="0" borderId="1" xfId="0" applyNumberFormat="1" applyFont="1" applyFill="1" applyBorder="1" applyAlignment="1" applyProtection="1">
      <alignment horizontal="left" wrapText="1"/>
      <protection locked="0"/>
    </xf>
    <xf numFmtId="0" fontId="94" fillId="0" borderId="1" xfId="0" applyFont="1" applyBorder="1"/>
    <xf numFmtId="0" fontId="94" fillId="0" borderId="0" xfId="0" applyFont="1"/>
    <xf numFmtId="49" fontId="47" fillId="0" borderId="1" xfId="0" applyNumberFormat="1" applyFont="1" applyBorder="1" applyAlignment="1">
      <alignment horizontal="center" wrapText="1"/>
    </xf>
    <xf numFmtId="3" fontId="48" fillId="0" borderId="1" xfId="0" applyNumberFormat="1" applyFont="1" applyFill="1" applyBorder="1" applyAlignment="1">
      <alignment horizontal="center" wrapText="1"/>
    </xf>
    <xf numFmtId="3" fontId="48" fillId="0" borderId="1" xfId="0" applyNumberFormat="1" applyFont="1" applyBorder="1" applyAlignment="1">
      <alignment horizontal="center"/>
    </xf>
    <xf numFmtId="49" fontId="47" fillId="0" borderId="1" xfId="0" applyNumberFormat="1" applyFont="1" applyFill="1" applyBorder="1" applyAlignment="1" applyProtection="1">
      <alignment horizontal="left" wrapText="1"/>
      <protection locked="0"/>
    </xf>
    <xf numFmtId="0" fontId="82" fillId="0" borderId="1" xfId="0" applyFont="1" applyBorder="1"/>
    <xf numFmtId="0" fontId="47" fillId="0" borderId="1" xfId="0" applyFont="1" applyBorder="1" applyAlignment="1">
      <alignment horizontal="left" wrapText="1"/>
    </xf>
    <xf numFmtId="49" fontId="47" fillId="0" borderId="9" xfId="0" applyNumberFormat="1" applyFont="1" applyFill="1" applyBorder="1" applyAlignment="1">
      <alignment horizontal="center" wrapText="1"/>
    </xf>
    <xf numFmtId="49" fontId="60" fillId="0" borderId="9" xfId="0" applyNumberFormat="1" applyFont="1" applyFill="1" applyBorder="1" applyAlignment="1">
      <alignment horizontal="center" wrapText="1"/>
    </xf>
    <xf numFmtId="49" fontId="62" fillId="0" borderId="1" xfId="2" applyNumberFormat="1" applyFont="1" applyFill="1" applyBorder="1" applyAlignment="1">
      <alignment horizontal="center" wrapText="1"/>
    </xf>
    <xf numFmtId="49" fontId="62" fillId="0" borderId="1" xfId="2" applyNumberFormat="1" applyFont="1" applyFill="1" applyBorder="1" applyAlignment="1">
      <alignment horizontal="left" wrapText="1"/>
    </xf>
    <xf numFmtId="2" fontId="47" fillId="0" borderId="1" xfId="0" applyNumberFormat="1" applyFont="1" applyBorder="1" applyAlignment="1">
      <alignment horizontal="justify" wrapText="1"/>
    </xf>
    <xf numFmtId="0" fontId="47" fillId="0" borderId="5" xfId="0" applyFont="1" applyBorder="1" applyAlignment="1">
      <alignment horizontal="left" wrapText="1"/>
    </xf>
    <xf numFmtId="0" fontId="18" fillId="0" borderId="1" xfId="0" applyFont="1" applyFill="1" applyBorder="1" applyAlignment="1">
      <alignment wrapText="1"/>
    </xf>
    <xf numFmtId="49" fontId="47" fillId="0" borderId="5" xfId="0" applyNumberFormat="1" applyFont="1" applyBorder="1" applyAlignment="1">
      <alignment horizontal="left" wrapText="1"/>
    </xf>
    <xf numFmtId="0" fontId="95" fillId="0" borderId="0" xfId="0" applyFont="1"/>
    <xf numFmtId="0" fontId="47" fillId="0" borderId="5" xfId="0" applyFont="1" applyBorder="1" applyAlignment="1">
      <alignment horizontal="center"/>
    </xf>
    <xf numFmtId="49" fontId="47" fillId="3" borderId="1" xfId="0" applyNumberFormat="1" applyFont="1" applyFill="1" applyBorder="1" applyAlignment="1">
      <alignment horizontal="center" wrapText="1"/>
    </xf>
    <xf numFmtId="49" fontId="47" fillId="3" borderId="1" xfId="0" applyNumberFormat="1" applyFont="1" applyFill="1" applyBorder="1" applyAlignment="1">
      <alignment horizontal="left" wrapText="1"/>
    </xf>
    <xf numFmtId="0" fontId="47" fillId="0" borderId="0" xfId="0" applyFont="1"/>
    <xf numFmtId="49" fontId="62" fillId="0" borderId="1" xfId="0" applyNumberFormat="1" applyFont="1" applyFill="1" applyBorder="1" applyAlignment="1">
      <alignment horizontal="center" wrapText="1"/>
    </xf>
    <xf numFmtId="49" fontId="62" fillId="0" borderId="1" xfId="0" applyNumberFormat="1" applyFont="1" applyFill="1" applyBorder="1" applyAlignment="1">
      <alignment horizontal="left" wrapText="1"/>
    </xf>
    <xf numFmtId="49" fontId="47" fillId="0" borderId="9" xfId="0" applyNumberFormat="1" applyFont="1" applyBorder="1" applyAlignment="1">
      <alignment horizontal="center" wrapText="1"/>
    </xf>
    <xf numFmtId="0" fontId="47" fillId="0" borderId="1" xfId="0" applyFont="1" applyFill="1" applyBorder="1" applyAlignment="1">
      <alignment horizontal="center" wrapText="1"/>
    </xf>
    <xf numFmtId="49" fontId="48" fillId="0" borderId="1" xfId="0" applyNumberFormat="1" applyFont="1" applyBorder="1" applyAlignment="1">
      <alignment horizontal="center" wrapText="1"/>
    </xf>
    <xf numFmtId="49" fontId="48" fillId="0" borderId="9" xfId="0" applyNumberFormat="1" applyFont="1" applyBorder="1" applyAlignment="1">
      <alignment horizontal="center" wrapText="1"/>
    </xf>
    <xf numFmtId="0" fontId="48" fillId="0" borderId="1" xfId="0" applyFont="1" applyFill="1" applyBorder="1" applyAlignment="1">
      <alignment wrapText="1"/>
    </xf>
    <xf numFmtId="0" fontId="48" fillId="0" borderId="1" xfId="0" applyFont="1" applyFill="1" applyBorder="1" applyAlignment="1">
      <alignment horizontal="center" wrapText="1"/>
    </xf>
    <xf numFmtId="0" fontId="47" fillId="0" borderId="1" xfId="0" applyFont="1" applyBorder="1" applyAlignment="1"/>
    <xf numFmtId="0" fontId="47" fillId="0" borderId="1" xfId="0" applyFont="1" applyBorder="1" applyAlignment="1">
      <alignment horizontal="center" wrapText="1"/>
    </xf>
    <xf numFmtId="0" fontId="87" fillId="4" borderId="1" xfId="0" applyFont="1" applyFill="1" applyBorder="1" applyAlignment="1">
      <alignment wrapText="1"/>
    </xf>
    <xf numFmtId="3" fontId="96" fillId="0" borderId="0" xfId="0" applyNumberFormat="1" applyFont="1"/>
    <xf numFmtId="49" fontId="62" fillId="0" borderId="1" xfId="0" applyNumberFormat="1" applyFont="1" applyBorder="1" applyAlignment="1">
      <alignment horizontal="center"/>
    </xf>
    <xf numFmtId="49" fontId="62" fillId="0" borderId="1" xfId="0" applyNumberFormat="1" applyFont="1" applyBorder="1" applyAlignment="1">
      <alignment horizontal="left" wrapText="1"/>
    </xf>
    <xf numFmtId="0" fontId="92" fillId="0" borderId="1" xfId="0" applyFont="1" applyBorder="1" applyAlignment="1">
      <alignment horizontal="center"/>
    </xf>
    <xf numFmtId="0" fontId="92" fillId="0" borderId="0" xfId="0" applyFont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0" fontId="18" fillId="4" borderId="1" xfId="0" applyFont="1" applyFill="1" applyBorder="1"/>
    <xf numFmtId="0" fontId="97" fillId="0" borderId="0" xfId="0" applyFont="1"/>
    <xf numFmtId="0" fontId="62" fillId="0" borderId="0" xfId="0" applyFont="1"/>
    <xf numFmtId="0" fontId="97" fillId="0" borderId="0" xfId="0" applyFont="1" applyAlignment="1">
      <alignment horizontal="center"/>
    </xf>
    <xf numFmtId="0" fontId="14" fillId="0" borderId="0" xfId="0" applyFont="1"/>
    <xf numFmtId="0" fontId="98" fillId="0" borderId="0" xfId="0" applyFont="1"/>
    <xf numFmtId="0" fontId="98" fillId="0" borderId="0" xfId="0" applyFont="1" applyAlignment="1">
      <alignment horizontal="center"/>
    </xf>
    <xf numFmtId="49" fontId="14" fillId="3" borderId="1" xfId="0" applyNumberFormat="1" applyFont="1" applyFill="1" applyBorder="1" applyAlignment="1">
      <alignment horizontal="center" wrapText="1"/>
    </xf>
    <xf numFmtId="49" fontId="14" fillId="3" borderId="1" xfId="0" applyNumberFormat="1" applyFont="1" applyFill="1" applyBorder="1" applyAlignment="1">
      <alignment horizontal="left" wrapText="1"/>
    </xf>
    <xf numFmtId="0" fontId="18" fillId="0" borderId="0" xfId="0" applyFont="1"/>
    <xf numFmtId="49" fontId="21" fillId="4" borderId="1" xfId="1" applyNumberFormat="1" applyFont="1" applyFill="1" applyBorder="1" applyAlignment="1" applyProtection="1">
      <alignment horizontal="left" wrapText="1"/>
      <protection locked="0"/>
    </xf>
    <xf numFmtId="3" fontId="77" fillId="4" borderId="1" xfId="0" applyNumberFormat="1" applyFont="1" applyFill="1" applyBorder="1" applyAlignment="1">
      <alignment horizontal="center" wrapText="1"/>
    </xf>
    <xf numFmtId="3" fontId="21" fillId="4" borderId="1" xfId="0" applyNumberFormat="1" applyFont="1" applyFill="1" applyBorder="1" applyAlignment="1">
      <alignment horizontal="center" wrapText="1"/>
    </xf>
    <xf numFmtId="49" fontId="60" fillId="0" borderId="1" xfId="0" applyNumberFormat="1" applyFont="1" applyFill="1" applyBorder="1" applyAlignment="1">
      <alignment horizontal="center" vertical="center" wrapText="1"/>
    </xf>
    <xf numFmtId="3" fontId="47" fillId="0" borderId="3" xfId="0" applyNumberFormat="1" applyFont="1" applyFill="1" applyBorder="1" applyAlignment="1">
      <alignment horizontal="center" wrapText="1"/>
    </xf>
    <xf numFmtId="3" fontId="68" fillId="0" borderId="1" xfId="0" applyNumberFormat="1" applyFont="1" applyFill="1" applyBorder="1" applyAlignment="1">
      <alignment horizontal="center" wrapText="1"/>
    </xf>
    <xf numFmtId="3" fontId="62" fillId="0" borderId="1" xfId="0" applyNumberFormat="1" applyFont="1" applyBorder="1" applyAlignment="1">
      <alignment horizontal="center" wrapText="1"/>
    </xf>
    <xf numFmtId="3" fontId="60" fillId="0" borderId="1" xfId="0" applyNumberFormat="1" applyFont="1" applyFill="1" applyBorder="1" applyAlignment="1">
      <alignment horizontal="center" wrapText="1"/>
    </xf>
    <xf numFmtId="3" fontId="62" fillId="0" borderId="1" xfId="0" applyNumberFormat="1" applyFont="1" applyFill="1" applyBorder="1" applyAlignment="1">
      <alignment horizontal="center" wrapText="1"/>
    </xf>
    <xf numFmtId="4" fontId="62" fillId="0" borderId="1" xfId="0" applyNumberFormat="1" applyFont="1" applyBorder="1" applyAlignment="1">
      <alignment horizontal="center" wrapText="1"/>
    </xf>
    <xf numFmtId="49" fontId="14" fillId="0" borderId="1" xfId="0" applyNumberFormat="1" applyFont="1" applyFill="1" applyBorder="1" applyAlignment="1">
      <alignment horizontal="center" wrapText="1"/>
    </xf>
    <xf numFmtId="3" fontId="14" fillId="0" borderId="1" xfId="0" applyNumberFormat="1" applyFont="1" applyFill="1" applyBorder="1" applyAlignment="1">
      <alignment horizontal="center" wrapText="1"/>
    </xf>
    <xf numFmtId="3" fontId="14" fillId="0" borderId="1" xfId="0" applyNumberFormat="1" applyFont="1" applyBorder="1" applyAlignment="1">
      <alignment horizontal="center" wrapText="1"/>
    </xf>
    <xf numFmtId="3" fontId="99" fillId="0" borderId="1" xfId="0" applyNumberFormat="1" applyFont="1" applyFill="1" applyBorder="1" applyAlignment="1">
      <alignment horizontal="center" wrapText="1"/>
    </xf>
    <xf numFmtId="3" fontId="99" fillId="0" borderId="1" xfId="0" applyNumberFormat="1" applyFont="1" applyBorder="1" applyAlignment="1">
      <alignment horizontal="center" wrapText="1"/>
    </xf>
    <xf numFmtId="3" fontId="18" fillId="0" borderId="1" xfId="0" applyNumberFormat="1" applyFont="1" applyFill="1" applyBorder="1" applyAlignment="1">
      <alignment horizontal="center" wrapText="1"/>
    </xf>
    <xf numFmtId="3" fontId="75" fillId="0" borderId="1" xfId="0" applyNumberFormat="1" applyFont="1" applyFill="1" applyBorder="1" applyAlignment="1">
      <alignment horizontal="center" wrapText="1"/>
    </xf>
    <xf numFmtId="49" fontId="100" fillId="0" borderId="1" xfId="0" applyNumberFormat="1" applyFont="1" applyFill="1" applyBorder="1" applyAlignment="1">
      <alignment horizontal="center" wrapText="1"/>
    </xf>
    <xf numFmtId="3" fontId="81" fillId="0" borderId="1" xfId="0" applyNumberFormat="1" applyFont="1" applyFill="1" applyBorder="1" applyAlignment="1">
      <alignment horizontal="center" wrapText="1"/>
    </xf>
    <xf numFmtId="3" fontId="100" fillId="0" borderId="1" xfId="0" applyNumberFormat="1" applyFont="1" applyFill="1" applyBorder="1" applyAlignment="1">
      <alignment horizontal="center" wrapText="1"/>
    </xf>
    <xf numFmtId="3" fontId="81" fillId="0" borderId="1" xfId="0" applyNumberFormat="1" applyFont="1" applyBorder="1" applyAlignment="1">
      <alignment horizontal="center" wrapText="1"/>
    </xf>
    <xf numFmtId="3" fontId="79" fillId="0" borderId="1" xfId="0" applyNumberFormat="1" applyFont="1" applyFill="1" applyBorder="1" applyAlignment="1">
      <alignment horizontal="center" wrapText="1"/>
    </xf>
    <xf numFmtId="49" fontId="68" fillId="0" borderId="1" xfId="0" applyNumberFormat="1" applyFont="1" applyFill="1" applyBorder="1" applyAlignment="1">
      <alignment horizontal="center" wrapText="1"/>
    </xf>
    <xf numFmtId="49" fontId="47" fillId="0" borderId="4" xfId="0" applyNumberFormat="1" applyFont="1" applyFill="1" applyBorder="1" applyAlignment="1">
      <alignment horizontal="left" wrapText="1"/>
    </xf>
    <xf numFmtId="3" fontId="47" fillId="0" borderId="1" xfId="0" applyNumberFormat="1" applyFont="1" applyFill="1" applyBorder="1" applyAlignment="1" applyProtection="1">
      <alignment horizontal="center" wrapText="1"/>
      <protection locked="0"/>
    </xf>
    <xf numFmtId="49" fontId="62" fillId="0" borderId="9" xfId="0" applyNumberFormat="1" applyFont="1" applyFill="1" applyBorder="1" applyAlignment="1">
      <alignment horizontal="center" wrapText="1"/>
    </xf>
    <xf numFmtId="3" fontId="62" fillId="0" borderId="1" xfId="0" applyNumberFormat="1" applyFont="1" applyFill="1" applyBorder="1" applyAlignment="1" applyProtection="1">
      <alignment horizontal="center" wrapText="1"/>
      <protection locked="0"/>
    </xf>
    <xf numFmtId="49" fontId="62" fillId="3" borderId="1" xfId="0" applyNumberFormat="1" applyFont="1" applyFill="1" applyBorder="1" applyAlignment="1">
      <alignment horizontal="center" wrapText="1"/>
    </xf>
    <xf numFmtId="49" fontId="62" fillId="3" borderId="1" xfId="0" applyNumberFormat="1" applyFont="1" applyFill="1" applyBorder="1" applyAlignment="1">
      <alignment horizontal="left" wrapText="1"/>
    </xf>
    <xf numFmtId="3" fontId="47" fillId="0" borderId="1" xfId="0" applyNumberFormat="1" applyFont="1" applyFill="1" applyBorder="1" applyAlignment="1" applyProtection="1">
      <alignment horizontal="center"/>
      <protection locked="0"/>
    </xf>
    <xf numFmtId="3" fontId="18" fillId="0" borderId="1" xfId="0" applyNumberFormat="1" applyFont="1" applyFill="1" applyBorder="1" applyAlignment="1" applyProtection="1">
      <alignment horizontal="center"/>
      <protection locked="0"/>
    </xf>
    <xf numFmtId="3" fontId="62" fillId="0" borderId="1" xfId="0" applyNumberFormat="1" applyFont="1" applyFill="1" applyBorder="1" applyAlignment="1" applyProtection="1">
      <alignment horizontal="center"/>
      <protection locked="0"/>
    </xf>
    <xf numFmtId="49" fontId="60" fillId="0" borderId="1" xfId="0" applyNumberFormat="1" applyFont="1" applyBorder="1" applyAlignment="1">
      <alignment horizontal="center" vertical="center" wrapText="1"/>
    </xf>
    <xf numFmtId="49" fontId="69" fillId="0" borderId="1" xfId="0" applyNumberFormat="1" applyFont="1" applyFill="1" applyBorder="1" applyAlignment="1">
      <alignment horizontal="center" wrapText="1"/>
    </xf>
    <xf numFmtId="49" fontId="69" fillId="0" borderId="1" xfId="0" applyNumberFormat="1" applyFont="1" applyBorder="1" applyAlignment="1" applyProtection="1">
      <alignment horizontal="left" wrapText="1"/>
      <protection locked="0"/>
    </xf>
    <xf numFmtId="3" fontId="48" fillId="0" borderId="1" xfId="0" applyNumberFormat="1" applyFont="1" applyFill="1" applyBorder="1" applyAlignment="1" applyProtection="1">
      <alignment horizontal="center"/>
      <protection locked="0"/>
    </xf>
    <xf numFmtId="3" fontId="69" fillId="0" borderId="1" xfId="0" applyNumberFormat="1" applyFont="1" applyFill="1" applyBorder="1" applyAlignment="1">
      <alignment horizontal="center" wrapText="1"/>
    </xf>
    <xf numFmtId="3" fontId="48" fillId="0" borderId="1" xfId="0" applyNumberFormat="1" applyFont="1" applyFill="1" applyBorder="1" applyAlignment="1">
      <alignment horizontal="center"/>
    </xf>
    <xf numFmtId="49" fontId="62" fillId="0" borderId="1" xfId="0" applyNumberFormat="1" applyFont="1" applyFill="1" applyBorder="1" applyAlignment="1">
      <alignment horizontal="center" vertical="center" wrapText="1"/>
    </xf>
    <xf numFmtId="49" fontId="62" fillId="0" borderId="1" xfId="3" applyNumberFormat="1" applyFont="1" applyFill="1" applyBorder="1" applyAlignment="1">
      <alignment horizontal="left" wrapText="1"/>
    </xf>
    <xf numFmtId="3" fontId="84" fillId="0" borderId="1" xfId="0" applyNumberFormat="1" applyFont="1" applyFill="1" applyBorder="1" applyAlignment="1">
      <alignment horizontal="center" wrapText="1"/>
    </xf>
    <xf numFmtId="49" fontId="21" fillId="4" borderId="1" xfId="0" applyNumberFormat="1" applyFont="1" applyFill="1" applyBorder="1" applyAlignment="1">
      <alignment horizontal="center" vertical="center" wrapText="1"/>
    </xf>
    <xf numFmtId="3" fontId="87" fillId="4" borderId="1" xfId="0" applyNumberFormat="1" applyFont="1" applyFill="1" applyBorder="1" applyAlignment="1">
      <alignment horizontal="center" wrapText="1"/>
    </xf>
    <xf numFmtId="3" fontId="47" fillId="0" borderId="3" xfId="0" applyNumberFormat="1" applyFont="1" applyBorder="1" applyAlignment="1">
      <alignment horizontal="center" wrapText="1"/>
    </xf>
    <xf numFmtId="49" fontId="100" fillId="0" borderId="1" xfId="0" applyNumberFormat="1" applyFont="1" applyBorder="1" applyAlignment="1">
      <alignment horizontal="center" wrapText="1"/>
    </xf>
    <xf numFmtId="49" fontId="100" fillId="0" borderId="9" xfId="0" applyNumberFormat="1" applyFont="1" applyBorder="1" applyAlignment="1">
      <alignment horizontal="center" wrapText="1"/>
    </xf>
    <xf numFmtId="3" fontId="81" fillId="0" borderId="3" xfId="0" applyNumberFormat="1" applyFont="1" applyBorder="1" applyAlignment="1">
      <alignment horizontal="center" wrapText="1"/>
    </xf>
    <xf numFmtId="3" fontId="18" fillId="0" borderId="3" xfId="0" applyNumberFormat="1" applyFont="1" applyBorder="1" applyAlignment="1">
      <alignment horizontal="center" wrapText="1"/>
    </xf>
    <xf numFmtId="49" fontId="100" fillId="0" borderId="9" xfId="0" applyNumberFormat="1" applyFont="1" applyFill="1" applyBorder="1" applyAlignment="1">
      <alignment horizontal="center" wrapText="1"/>
    </xf>
    <xf numFmtId="3" fontId="81" fillId="0" borderId="3" xfId="0" applyNumberFormat="1" applyFont="1" applyFill="1" applyBorder="1" applyAlignment="1">
      <alignment horizontal="center" wrapText="1"/>
    </xf>
    <xf numFmtId="49" fontId="69" fillId="0" borderId="5" xfId="0" applyNumberFormat="1" applyFont="1" applyFill="1" applyBorder="1" applyAlignment="1">
      <alignment horizontal="left" wrapText="1"/>
    </xf>
    <xf numFmtId="49" fontId="79" fillId="0" borderId="1" xfId="0" applyNumberFormat="1" applyFont="1" applyBorder="1" applyAlignment="1">
      <alignment horizontal="center" wrapText="1"/>
    </xf>
    <xf numFmtId="49" fontId="79" fillId="0" borderId="9" xfId="0" applyNumberFormat="1" applyFont="1" applyBorder="1" applyAlignment="1">
      <alignment horizontal="center" wrapText="1"/>
    </xf>
    <xf numFmtId="3" fontId="48" fillId="0" borderId="3" xfId="0" applyNumberFormat="1" applyFont="1" applyBorder="1" applyAlignment="1">
      <alignment horizontal="center" wrapText="1"/>
    </xf>
    <xf numFmtId="3" fontId="48" fillId="0" borderId="1" xfId="0" applyNumberFormat="1" applyFont="1" applyBorder="1" applyAlignment="1">
      <alignment horizontal="center" wrapText="1"/>
    </xf>
    <xf numFmtId="49" fontId="66" fillId="0" borderId="1" xfId="0" applyNumberFormat="1" applyFont="1" applyBorder="1" applyAlignment="1">
      <alignment horizontal="left" wrapText="1"/>
    </xf>
    <xf numFmtId="4" fontId="48" fillId="0" borderId="1" xfId="0" applyNumberFormat="1" applyFont="1" applyBorder="1" applyAlignment="1">
      <alignment horizontal="center" wrapText="1"/>
    </xf>
    <xf numFmtId="3" fontId="83" fillId="4" borderId="1" xfId="0" applyNumberFormat="1" applyFont="1" applyFill="1" applyBorder="1" applyAlignment="1">
      <alignment horizontal="center" wrapText="1"/>
    </xf>
    <xf numFmtId="3" fontId="47" fillId="0" borderId="4" xfId="0" applyNumberFormat="1" applyFont="1" applyBorder="1" applyAlignment="1">
      <alignment horizontal="center" wrapText="1"/>
    </xf>
    <xf numFmtId="3" fontId="60" fillId="0" borderId="4" xfId="0" applyNumberFormat="1" applyFont="1" applyFill="1" applyBorder="1" applyAlignment="1">
      <alignment horizontal="center" wrapText="1"/>
    </xf>
    <xf numFmtId="3" fontId="62" fillId="0" borderId="4" xfId="0" applyNumberFormat="1" applyFont="1" applyBorder="1" applyAlignment="1">
      <alignment horizontal="center" wrapText="1"/>
    </xf>
    <xf numFmtId="49" fontId="67" fillId="4" borderId="1" xfId="0" applyNumberFormat="1" applyFont="1" applyFill="1" applyBorder="1" applyAlignment="1">
      <alignment horizontal="center" vertical="center" wrapText="1"/>
    </xf>
    <xf numFmtId="3" fontId="84" fillId="4" borderId="1" xfId="0" applyNumberFormat="1" applyFont="1" applyFill="1" applyBorder="1" applyAlignment="1">
      <alignment horizontal="center" wrapText="1"/>
    </xf>
    <xf numFmtId="4" fontId="91" fillId="4" borderId="1" xfId="0" applyNumberFormat="1" applyFont="1" applyFill="1" applyBorder="1" applyAlignment="1">
      <alignment horizontal="center" wrapText="1"/>
    </xf>
    <xf numFmtId="4" fontId="84" fillId="4" borderId="1" xfId="0" applyNumberFormat="1" applyFont="1" applyFill="1" applyBorder="1" applyAlignment="1">
      <alignment horizontal="center" wrapText="1"/>
    </xf>
    <xf numFmtId="3" fontId="62" fillId="0" borderId="4" xfId="0" applyNumberFormat="1" applyFont="1" applyFill="1" applyBorder="1" applyAlignment="1">
      <alignment horizontal="center" wrapText="1"/>
    </xf>
    <xf numFmtId="4" fontId="84" fillId="0" borderId="1" xfId="0" applyNumberFormat="1" applyFont="1" applyBorder="1" applyAlignment="1">
      <alignment horizontal="center" wrapText="1"/>
    </xf>
    <xf numFmtId="49" fontId="60" fillId="0" borderId="5" xfId="0" applyNumberFormat="1" applyFont="1" applyBorder="1" applyAlignment="1">
      <alignment horizontal="center" vertical="center" wrapText="1"/>
    </xf>
    <xf numFmtId="3" fontId="84" fillId="0" borderId="1" xfId="0" applyNumberFormat="1" applyFont="1" applyBorder="1" applyAlignment="1">
      <alignment horizontal="center" wrapText="1"/>
    </xf>
    <xf numFmtId="49" fontId="60" fillId="0" borderId="5" xfId="0" applyNumberFormat="1" applyFont="1" applyBorder="1" applyAlignment="1">
      <alignment horizontal="center" wrapText="1"/>
    </xf>
    <xf numFmtId="4" fontId="47" fillId="0" borderId="1" xfId="0" applyNumberFormat="1" applyFont="1" applyBorder="1" applyAlignment="1">
      <alignment horizontal="center" wrapText="1"/>
    </xf>
    <xf numFmtId="49" fontId="75" fillId="2" borderId="1" xfId="0" applyNumberFormat="1" applyFont="1" applyFill="1" applyBorder="1" applyAlignment="1" applyProtection="1">
      <alignment horizontal="center" wrapText="1"/>
      <protection locked="0"/>
    </xf>
    <xf numFmtId="49" fontId="21" fillId="2" borderId="1" xfId="1" applyNumberFormat="1" applyFont="1" applyFill="1" applyBorder="1" applyAlignment="1" applyProtection="1">
      <alignment horizontal="left" wrapText="1"/>
      <protection locked="0"/>
    </xf>
    <xf numFmtId="3" fontId="21" fillId="2" borderId="1" xfId="0" applyNumberFormat="1" applyFont="1" applyFill="1" applyBorder="1" applyAlignment="1">
      <alignment horizontal="center" wrapText="1"/>
    </xf>
    <xf numFmtId="49" fontId="57" fillId="0" borderId="1" xfId="3" applyNumberFormat="1" applyFont="1" applyFill="1" applyBorder="1" applyAlignment="1">
      <alignment horizontal="left" wrapText="1"/>
    </xf>
    <xf numFmtId="3" fontId="69" fillId="0" borderId="1" xfId="0" applyNumberFormat="1" applyFont="1" applyFill="1" applyBorder="1" applyAlignment="1" applyProtection="1">
      <alignment horizontal="center"/>
      <protection locked="0"/>
    </xf>
    <xf numFmtId="3" fontId="101" fillId="0" borderId="1" xfId="0" applyNumberFormat="1" applyFont="1" applyFill="1" applyBorder="1" applyAlignment="1">
      <alignment horizontal="center" wrapText="1"/>
    </xf>
    <xf numFmtId="49" fontId="102" fillId="0" borderId="1" xfId="0" applyNumberFormat="1" applyFont="1" applyFill="1" applyBorder="1" applyAlignment="1">
      <alignment horizontal="left" wrapText="1"/>
    </xf>
    <xf numFmtId="3" fontId="66" fillId="0" borderId="1" xfId="0" applyNumberFormat="1" applyFont="1" applyFill="1" applyBorder="1" applyAlignment="1">
      <alignment horizontal="center" wrapText="1"/>
    </xf>
    <xf numFmtId="0" fontId="58" fillId="0" borderId="0" xfId="0" applyFont="1"/>
    <xf numFmtId="0" fontId="58" fillId="0" borderId="0" xfId="0" applyFont="1" applyFill="1"/>
    <xf numFmtId="49" fontId="74" fillId="0" borderId="5" xfId="0" applyNumberFormat="1" applyFont="1" applyFill="1" applyBorder="1" applyAlignment="1">
      <alignment horizontal="left" wrapText="1"/>
    </xf>
    <xf numFmtId="3" fontId="48" fillId="0" borderId="3" xfId="0" applyNumberFormat="1" applyFont="1" applyFill="1" applyBorder="1" applyAlignment="1">
      <alignment horizontal="center" wrapText="1"/>
    </xf>
    <xf numFmtId="0" fontId="72" fillId="0" borderId="0" xfId="0" applyFont="1" applyFill="1"/>
    <xf numFmtId="0" fontId="72" fillId="5" borderId="0" xfId="0" applyFont="1" applyFill="1"/>
    <xf numFmtId="0" fontId="57" fillId="0" borderId="7" xfId="0" applyFont="1" applyBorder="1" applyAlignment="1">
      <alignment horizontal="left" wrapText="1"/>
    </xf>
    <xf numFmtId="3" fontId="101" fillId="0" borderId="1" xfId="0" applyNumberFormat="1" applyFont="1" applyBorder="1" applyAlignment="1">
      <alignment horizontal="center" wrapText="1"/>
    </xf>
    <xf numFmtId="3" fontId="68" fillId="0" borderId="5" xfId="0" applyNumberFormat="1" applyFont="1" applyFill="1" applyBorder="1" applyAlignment="1">
      <alignment horizontal="center" wrapText="1"/>
    </xf>
    <xf numFmtId="3" fontId="60" fillId="0" borderId="5" xfId="0" applyNumberFormat="1" applyFont="1" applyFill="1" applyBorder="1" applyAlignment="1">
      <alignment horizontal="center" wrapText="1"/>
    </xf>
    <xf numFmtId="49" fontId="48" fillId="0" borderId="1" xfId="0" applyNumberFormat="1" applyFont="1" applyBorder="1" applyAlignment="1">
      <alignment horizontal="center"/>
    </xf>
    <xf numFmtId="0" fontId="57" fillId="0" borderId="1" xfId="0" applyFont="1" applyBorder="1" applyAlignment="1">
      <alignment horizontal="left" wrapText="1"/>
    </xf>
    <xf numFmtId="0" fontId="58" fillId="0" borderId="0" xfId="0" applyFont="1" applyBorder="1"/>
    <xf numFmtId="49" fontId="75" fillId="0" borderId="9" xfId="0" applyNumberFormat="1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18" fillId="0" borderId="9" xfId="0" applyFont="1" applyBorder="1" applyAlignment="1">
      <alignment horizontal="center" wrapText="1"/>
    </xf>
    <xf numFmtId="3" fontId="18" fillId="0" borderId="4" xfId="0" applyNumberFormat="1" applyFont="1" applyBorder="1" applyAlignment="1">
      <alignment horizontal="center" wrapText="1"/>
    </xf>
    <xf numFmtId="3" fontId="75" fillId="0" borderId="4" xfId="0" applyNumberFormat="1" applyFont="1" applyFill="1" applyBorder="1" applyAlignment="1">
      <alignment horizontal="center" wrapText="1"/>
    </xf>
    <xf numFmtId="3" fontId="14" fillId="0" borderId="4" xfId="0" applyNumberFormat="1" applyFont="1" applyBorder="1" applyAlignment="1">
      <alignment horizontal="center" wrapText="1"/>
    </xf>
    <xf numFmtId="49" fontId="18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left" wrapText="1"/>
    </xf>
    <xf numFmtId="0" fontId="13" fillId="0" borderId="0" xfId="0" applyFont="1"/>
    <xf numFmtId="0" fontId="13" fillId="0" borderId="0" xfId="0" applyFont="1" applyBorder="1"/>
    <xf numFmtId="0" fontId="0" fillId="0" borderId="1" xfId="0" applyFont="1" applyBorder="1"/>
    <xf numFmtId="49" fontId="75" fillId="0" borderId="5" xfId="0" applyNumberFormat="1" applyFont="1" applyFill="1" applyBorder="1" applyAlignment="1">
      <alignment horizontal="center" wrapText="1"/>
    </xf>
    <xf numFmtId="49" fontId="75" fillId="0" borderId="14" xfId="0" applyNumberFormat="1" applyFont="1" applyFill="1" applyBorder="1" applyAlignment="1">
      <alignment horizontal="center" wrapText="1"/>
    </xf>
    <xf numFmtId="0" fontId="45" fillId="0" borderId="1" xfId="0" applyFont="1" applyBorder="1" applyAlignment="1">
      <alignment horizontal="center"/>
    </xf>
    <xf numFmtId="0" fontId="45" fillId="0" borderId="0" xfId="0" applyFont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49" fontId="14" fillId="0" borderId="4" xfId="0" applyNumberFormat="1" applyFont="1" applyBorder="1" applyAlignment="1">
      <alignment horizontal="center"/>
    </xf>
    <xf numFmtId="49" fontId="75" fillId="0" borderId="4" xfId="0" applyNumberFormat="1" applyFont="1" applyBorder="1" applyAlignment="1">
      <alignment horizontal="center" wrapText="1"/>
    </xf>
    <xf numFmtId="49" fontId="14" fillId="0" borderId="4" xfId="0" applyNumberFormat="1" applyFont="1" applyBorder="1" applyAlignment="1">
      <alignment horizontal="left" wrapText="1"/>
    </xf>
    <xf numFmtId="3" fontId="103" fillId="0" borderId="1" xfId="5" applyNumberFormat="1" applyFont="1" applyFill="1" applyBorder="1" applyAlignment="1" applyProtection="1">
      <alignment horizontal="center" wrapText="1"/>
      <protection locked="0"/>
    </xf>
    <xf numFmtId="49" fontId="18" fillId="0" borderId="0" xfId="3" applyNumberFormat="1" applyFont="1" applyFill="1" applyBorder="1" applyAlignment="1">
      <alignment horizontal="left" wrapText="1"/>
    </xf>
    <xf numFmtId="3" fontId="14" fillId="0" borderId="1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/>
    <xf numFmtId="3" fontId="87" fillId="0" borderId="1" xfId="0" applyNumberFormat="1" applyFont="1" applyBorder="1" applyAlignment="1">
      <alignment horizontal="center"/>
    </xf>
    <xf numFmtId="0" fontId="80" fillId="0" borderId="1" xfId="0" applyFont="1" applyBorder="1"/>
    <xf numFmtId="49" fontId="77" fillId="4" borderId="1" xfId="0" applyNumberFormat="1" applyFont="1" applyFill="1" applyBorder="1" applyAlignment="1" applyProtection="1">
      <alignment horizontal="left" wrapText="1"/>
      <protection locked="0"/>
    </xf>
    <xf numFmtId="0" fontId="87" fillId="4" borderId="1" xfId="0" applyFont="1" applyFill="1" applyBorder="1" applyAlignment="1"/>
    <xf numFmtId="49" fontId="76" fillId="0" borderId="1" xfId="0" applyNumberFormat="1" applyFont="1" applyFill="1" applyBorder="1" applyAlignment="1">
      <alignment horizontal="left" wrapText="1"/>
    </xf>
    <xf numFmtId="0" fontId="18" fillId="0" borderId="1" xfId="0" applyFont="1" applyBorder="1" applyAlignment="1">
      <alignment horizontal="center"/>
    </xf>
    <xf numFmtId="49" fontId="76" fillId="0" borderId="1" xfId="0" applyNumberFormat="1" applyFont="1" applyBorder="1" applyAlignment="1">
      <alignment horizontal="left" wrapText="1"/>
    </xf>
    <xf numFmtId="0" fontId="18" fillId="4" borderId="1" xfId="0" applyFont="1" applyFill="1" applyBorder="1" applyAlignment="1">
      <alignment wrapText="1"/>
    </xf>
    <xf numFmtId="49" fontId="14" fillId="0" borderId="1" xfId="2" applyNumberFormat="1" applyFont="1" applyFill="1" applyBorder="1" applyAlignment="1">
      <alignment horizontal="center" wrapText="1"/>
    </xf>
    <xf numFmtId="49" fontId="18" fillId="0" borderId="3" xfId="0" applyNumberFormat="1" applyFont="1" applyBorder="1" applyAlignment="1">
      <alignment horizontal="left" wrapText="1"/>
    </xf>
    <xf numFmtId="3" fontId="87" fillId="0" borderId="1" xfId="0" applyNumberFormat="1" applyFont="1" applyFill="1" applyBorder="1" applyAlignment="1">
      <alignment horizontal="center" wrapText="1"/>
    </xf>
    <xf numFmtId="3" fontId="39" fillId="0" borderId="0" xfId="0" applyNumberFormat="1" applyFont="1" applyFill="1"/>
    <xf numFmtId="0" fontId="18" fillId="0" borderId="0" xfId="0" applyFont="1" applyFill="1"/>
    <xf numFmtId="49" fontId="14" fillId="0" borderId="1" xfId="0" applyNumberFormat="1" applyFont="1" applyFill="1" applyBorder="1" applyAlignment="1">
      <alignment horizontal="left" wrapText="1"/>
    </xf>
    <xf numFmtId="49" fontId="14" fillId="0" borderId="1" xfId="2" applyNumberFormat="1" applyFont="1" applyFill="1" applyBorder="1" applyAlignment="1">
      <alignment horizontal="left" wrapText="1"/>
    </xf>
    <xf numFmtId="0" fontId="73" fillId="0" borderId="0" xfId="0" applyFont="1"/>
    <xf numFmtId="0" fontId="104" fillId="0" borderId="0" xfId="0" applyFont="1"/>
    <xf numFmtId="49" fontId="18" fillId="0" borderId="1" xfId="0" applyNumberFormat="1" applyFont="1" applyBorder="1" applyAlignment="1">
      <alignment horizontal="left" wrapText="1"/>
    </xf>
    <xf numFmtId="49" fontId="18" fillId="0" borderId="1" xfId="0" applyNumberFormat="1" applyFont="1" applyFill="1" applyBorder="1" applyAlignment="1">
      <alignment horizontal="center" wrapText="1"/>
    </xf>
    <xf numFmtId="49" fontId="75" fillId="0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wrapText="1"/>
    </xf>
    <xf numFmtId="49" fontId="75" fillId="0" borderId="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>
      <alignment horizontal="left" wrapText="1"/>
    </xf>
    <xf numFmtId="0" fontId="0" fillId="0" borderId="0" xfId="0" applyFont="1" applyFill="1" applyBorder="1"/>
    <xf numFmtId="49" fontId="18" fillId="0" borderId="5" xfId="0" applyNumberFormat="1" applyFont="1" applyBorder="1" applyAlignment="1">
      <alignment horizontal="left" wrapText="1"/>
    </xf>
    <xf numFmtId="3" fontId="18" fillId="0" borderId="1" xfId="0" applyNumberFormat="1" applyFont="1" applyFill="1" applyBorder="1" applyAlignment="1">
      <alignment horizontal="center"/>
    </xf>
    <xf numFmtId="3" fontId="75" fillId="0" borderId="8" xfId="0" applyNumberFormat="1" applyFont="1" applyFill="1" applyBorder="1" applyAlignment="1">
      <alignment horizontal="center" wrapText="1"/>
    </xf>
    <xf numFmtId="3" fontId="76" fillId="0" borderId="1" xfId="0" applyNumberFormat="1" applyFont="1" applyFill="1" applyBorder="1" applyAlignment="1">
      <alignment horizontal="center" wrapText="1"/>
    </xf>
    <xf numFmtId="49" fontId="14" fillId="0" borderId="1" xfId="0" applyNumberFormat="1" applyFont="1" applyBorder="1" applyAlignment="1" applyProtection="1">
      <alignment horizontal="left" wrapText="1"/>
      <protection locked="0"/>
    </xf>
    <xf numFmtId="49" fontId="71" fillId="0" borderId="0" xfId="30" applyNumberFormat="1" applyFont="1" applyFill="1" applyBorder="1" applyAlignment="1">
      <alignment horizontal="right" wrapText="1"/>
    </xf>
    <xf numFmtId="1" fontId="2" fillId="0" borderId="0" xfId="30" applyNumberFormat="1" applyFont="1" applyFill="1" applyBorder="1" applyAlignment="1">
      <alignment horizontal="right" vertical="top" wrapText="1"/>
    </xf>
    <xf numFmtId="0" fontId="14" fillId="4" borderId="1" xfId="5" applyFont="1" applyFill="1" applyBorder="1" applyAlignment="1">
      <alignment horizontal="center" wrapText="1"/>
    </xf>
    <xf numFmtId="3" fontId="87" fillId="4" borderId="1" xfId="5" applyNumberFormat="1" applyFont="1" applyFill="1" applyBorder="1" applyAlignment="1">
      <alignment horizontal="center" wrapText="1"/>
    </xf>
    <xf numFmtId="3" fontId="14" fillId="2" borderId="2" xfId="5" applyNumberFormat="1" applyFont="1" applyFill="1" applyBorder="1" applyAlignment="1">
      <alignment horizontal="center" vertical="center" wrapText="1"/>
    </xf>
    <xf numFmtId="0" fontId="14" fillId="0" borderId="1" xfId="5" applyFont="1" applyBorder="1" applyAlignment="1">
      <alignment wrapText="1"/>
    </xf>
    <xf numFmtId="3" fontId="14" fillId="0" borderId="1" xfId="5" applyNumberFormat="1" applyFont="1" applyBorder="1" applyAlignment="1">
      <alignment horizontal="center" wrapText="1"/>
    </xf>
    <xf numFmtId="3" fontId="62" fillId="2" borderId="2" xfId="5" applyNumberFormat="1" applyFont="1" applyFill="1" applyBorder="1" applyAlignment="1">
      <alignment horizontal="center" vertical="center" wrapText="1"/>
    </xf>
    <xf numFmtId="0" fontId="65" fillId="0" borderId="0" xfId="5" applyFont="1" applyAlignment="1">
      <alignment horizontal="center" vertical="center" wrapText="1"/>
    </xf>
    <xf numFmtId="3" fontId="66" fillId="0" borderId="1" xfId="5" applyNumberFormat="1" applyFont="1" applyFill="1" applyBorder="1" applyAlignment="1">
      <alignment horizontal="center" wrapText="1"/>
    </xf>
    <xf numFmtId="0" fontId="62" fillId="0" borderId="1" xfId="5" applyFont="1" applyFill="1" applyBorder="1" applyAlignment="1">
      <alignment wrapText="1"/>
    </xf>
    <xf numFmtId="3" fontId="60" fillId="0" borderId="1" xfId="5" applyNumberFormat="1" applyFont="1" applyFill="1" applyBorder="1" applyAlignment="1">
      <alignment horizontal="center" wrapText="1"/>
    </xf>
    <xf numFmtId="0" fontId="22" fillId="4" borderId="1" xfId="5" applyFont="1" applyFill="1" applyBorder="1" applyAlignment="1">
      <alignment horizontal="center" vertical="center" wrapText="1"/>
    </xf>
    <xf numFmtId="0" fontId="62" fillId="0" borderId="1" xfId="5" applyFont="1" applyFill="1" applyBorder="1" applyAlignment="1">
      <alignment horizontal="left" wrapText="1"/>
    </xf>
    <xf numFmtId="3" fontId="91" fillId="0" borderId="1" xfId="5" applyNumberFormat="1" applyFont="1" applyFill="1" applyBorder="1" applyAlignment="1">
      <alignment horizontal="center" wrapText="1"/>
    </xf>
    <xf numFmtId="3" fontId="47" fillId="0" borderId="1" xfId="5" applyNumberFormat="1" applyFont="1" applyFill="1" applyBorder="1" applyAlignment="1">
      <alignment horizontal="center" wrapText="1"/>
    </xf>
    <xf numFmtId="0" fontId="65" fillId="0" borderId="1" xfId="5" applyFont="1" applyBorder="1" applyAlignment="1">
      <alignment horizontal="center" vertical="center" wrapText="1"/>
    </xf>
    <xf numFmtId="0" fontId="14" fillId="0" borderId="1" xfId="5" applyFont="1" applyFill="1" applyBorder="1" applyAlignment="1">
      <alignment horizontal="left" wrapText="1"/>
    </xf>
    <xf numFmtId="3" fontId="83" fillId="0" borderId="1" xfId="5" applyNumberFormat="1" applyFont="1" applyFill="1" applyBorder="1" applyAlignment="1">
      <alignment horizontal="center" wrapText="1"/>
    </xf>
    <xf numFmtId="0" fontId="22" fillId="0" borderId="1" xfId="5" applyFont="1" applyBorder="1" applyAlignment="1">
      <alignment horizontal="center" vertical="center" wrapText="1"/>
    </xf>
    <xf numFmtId="3" fontId="87" fillId="0" borderId="1" xfId="5" applyNumberFormat="1" applyFont="1" applyFill="1" applyBorder="1" applyAlignment="1">
      <alignment horizontal="center" wrapText="1"/>
    </xf>
    <xf numFmtId="3" fontId="18" fillId="0" borderId="1" xfId="5" applyNumberFormat="1" applyFont="1" applyFill="1" applyBorder="1" applyAlignment="1">
      <alignment horizontal="center" wrapText="1"/>
    </xf>
    <xf numFmtId="3" fontId="84" fillId="0" borderId="1" xfId="5" applyNumberFormat="1" applyFont="1" applyFill="1" applyBorder="1" applyAlignment="1">
      <alignment horizontal="center" wrapText="1"/>
    </xf>
    <xf numFmtId="3" fontId="48" fillId="0" borderId="1" xfId="5" applyNumberFormat="1" applyFont="1" applyBorder="1" applyAlignment="1">
      <alignment horizontal="center" wrapText="1"/>
    </xf>
    <xf numFmtId="3" fontId="91" fillId="4" borderId="1" xfId="5" applyNumberFormat="1" applyFont="1" applyFill="1" applyBorder="1" applyAlignment="1">
      <alignment horizontal="center" wrapText="1"/>
    </xf>
    <xf numFmtId="0" fontId="105" fillId="0" borderId="2" xfId="5" applyFont="1" applyBorder="1" applyAlignment="1">
      <alignment horizontal="center" vertical="center" wrapText="1"/>
    </xf>
    <xf numFmtId="0" fontId="106" fillId="0" borderId="0" xfId="5" applyFont="1" applyAlignment="1">
      <alignment horizontal="center" vertical="center" wrapText="1"/>
    </xf>
    <xf numFmtId="3" fontId="62" fillId="0" borderId="1" xfId="5" applyNumberFormat="1" applyFont="1" applyFill="1" applyBorder="1" applyAlignment="1">
      <alignment horizontal="center" wrapText="1"/>
    </xf>
    <xf numFmtId="3" fontId="62" fillId="2" borderId="6" xfId="5" applyNumberFormat="1" applyFont="1" applyFill="1" applyBorder="1" applyAlignment="1">
      <alignment horizontal="center" vertical="center" wrapText="1"/>
    </xf>
    <xf numFmtId="49" fontId="102" fillId="0" borderId="1" xfId="0" applyNumberFormat="1" applyFont="1" applyFill="1" applyBorder="1" applyAlignment="1">
      <alignment horizontal="center" vertical="center" wrapText="1"/>
    </xf>
    <xf numFmtId="49" fontId="107" fillId="0" borderId="1" xfId="0" applyNumberFormat="1" applyFont="1" applyBorder="1" applyAlignment="1">
      <alignment horizontal="left" wrapText="1"/>
    </xf>
    <xf numFmtId="49" fontId="68" fillId="0" borderId="1" xfId="0" applyNumberFormat="1" applyFont="1" applyFill="1" applyBorder="1" applyAlignment="1">
      <alignment horizontal="left" wrapText="1"/>
    </xf>
    <xf numFmtId="4" fontId="14" fillId="0" borderId="1" xfId="5" applyNumberFormat="1" applyFont="1" applyBorder="1" applyAlignment="1">
      <alignment horizontal="center" wrapText="1"/>
    </xf>
    <xf numFmtId="49" fontId="14" fillId="0" borderId="4" xfId="0" applyNumberFormat="1" applyFont="1" applyBorder="1" applyAlignment="1" applyProtection="1">
      <alignment horizontal="left" wrapText="1"/>
      <protection locked="0"/>
    </xf>
    <xf numFmtId="4" fontId="34" fillId="0" borderId="1" xfId="4" applyNumberFormat="1" applyFont="1" applyFill="1" applyBorder="1" applyAlignment="1">
      <alignment horizontal="center" wrapText="1"/>
    </xf>
    <xf numFmtId="4" fontId="35" fillId="0" borderId="1" xfId="4" applyNumberFormat="1" applyFont="1" applyFill="1" applyBorder="1" applyAlignment="1">
      <alignment horizontal="center"/>
    </xf>
    <xf numFmtId="3" fontId="18" fillId="0" borderId="3" xfId="0" applyNumberFormat="1" applyFont="1" applyFill="1" applyBorder="1" applyAlignment="1">
      <alignment horizontal="center" wrapText="1"/>
    </xf>
    <xf numFmtId="3" fontId="21" fillId="0" borderId="1" xfId="0" applyNumberFormat="1" applyFont="1" applyFill="1" applyBorder="1" applyAlignment="1">
      <alignment horizontal="center" wrapText="1"/>
    </xf>
    <xf numFmtId="49" fontId="18" fillId="0" borderId="1" xfId="3" applyNumberFormat="1" applyFont="1" applyFill="1" applyBorder="1" applyAlignment="1">
      <alignment horizontal="left" wrapText="1"/>
    </xf>
    <xf numFmtId="49" fontId="57" fillId="3" borderId="1" xfId="0" applyNumberFormat="1" applyFont="1" applyFill="1" applyBorder="1" applyAlignment="1">
      <alignment horizontal="left" wrapText="1"/>
    </xf>
    <xf numFmtId="49" fontId="14" fillId="0" borderId="5" xfId="0" applyNumberFormat="1" applyFont="1" applyFill="1" applyBorder="1" applyAlignment="1">
      <alignment horizontal="left" wrapText="1"/>
    </xf>
    <xf numFmtId="49" fontId="14" fillId="0" borderId="1" xfId="3" applyNumberFormat="1" applyFont="1" applyFill="1" applyBorder="1" applyAlignment="1">
      <alignment horizontal="left" wrapText="1"/>
    </xf>
    <xf numFmtId="4" fontId="77" fillId="4" borderId="1" xfId="0" applyNumberFormat="1" applyFont="1" applyFill="1" applyBorder="1" applyAlignment="1">
      <alignment horizontal="center" wrapText="1"/>
    </xf>
    <xf numFmtId="4" fontId="18" fillId="0" borderId="1" xfId="0" applyNumberFormat="1" applyFont="1" applyFill="1" applyBorder="1" applyAlignment="1">
      <alignment horizontal="center" wrapText="1"/>
    </xf>
    <xf numFmtId="4" fontId="21" fillId="4" borderId="1" xfId="0" applyNumberFormat="1" applyFont="1" applyFill="1" applyBorder="1" applyAlignment="1">
      <alignment horizontal="center" wrapText="1"/>
    </xf>
    <xf numFmtId="49" fontId="14" fillId="0" borderId="5" xfId="0" applyNumberFormat="1" applyFont="1" applyBorder="1" applyAlignment="1" applyProtection="1">
      <alignment horizontal="left" wrapText="1"/>
      <protection locked="0"/>
    </xf>
    <xf numFmtId="4" fontId="77" fillId="2" borderId="1" xfId="0" applyNumberFormat="1" applyFont="1" applyFill="1" applyBorder="1" applyAlignment="1">
      <alignment horizontal="center" wrapText="1"/>
    </xf>
    <xf numFmtId="4" fontId="21" fillId="2" borderId="1" xfId="0" applyNumberFormat="1" applyFont="1" applyFill="1" applyBorder="1" applyAlignment="1">
      <alignment horizontal="center" wrapText="1"/>
    </xf>
    <xf numFmtId="4" fontId="18" fillId="0" borderId="1" xfId="5" applyNumberFormat="1" applyFont="1" applyFill="1" applyBorder="1" applyAlignment="1">
      <alignment horizontal="center" wrapText="1"/>
    </xf>
    <xf numFmtId="3" fontId="91" fillId="0" borderId="1" xfId="0" applyNumberFormat="1" applyFont="1" applyFill="1" applyBorder="1" applyAlignment="1">
      <alignment horizontal="center" wrapText="1"/>
    </xf>
    <xf numFmtId="3" fontId="108" fillId="0" borderId="0" xfId="0" applyNumberFormat="1" applyFont="1" applyFill="1"/>
    <xf numFmtId="0" fontId="47" fillId="0" borderId="0" xfId="0" applyFont="1" applyFill="1"/>
    <xf numFmtId="4" fontId="87" fillId="4" borderId="1" xfId="0" applyNumberFormat="1" applyFont="1" applyFill="1" applyBorder="1" applyAlignment="1">
      <alignment horizontal="center" wrapText="1"/>
    </xf>
    <xf numFmtId="4" fontId="39" fillId="0" borderId="0" xfId="0" applyNumberFormat="1" applyFont="1"/>
    <xf numFmtId="4" fontId="96" fillId="0" borderId="0" xfId="0" applyNumberFormat="1" applyFont="1"/>
    <xf numFmtId="4" fontId="87" fillId="4" borderId="1" xfId="0" applyNumberFormat="1" applyFont="1" applyFill="1" applyBorder="1" applyAlignment="1">
      <alignment horizontal="center"/>
    </xf>
    <xf numFmtId="4" fontId="18" fillId="0" borderId="1" xfId="0" applyNumberFormat="1" applyFont="1" applyBorder="1" applyAlignment="1">
      <alignment horizontal="center" wrapText="1"/>
    </xf>
    <xf numFmtId="4" fontId="18" fillId="0" borderId="1" xfId="0" applyNumberFormat="1" applyFont="1" applyBorder="1" applyAlignment="1">
      <alignment horizontal="center"/>
    </xf>
    <xf numFmtId="4" fontId="14" fillId="0" borderId="1" xfId="5" applyNumberFormat="1" applyFont="1" applyFill="1" applyBorder="1" applyAlignment="1">
      <alignment horizontal="center" wrapText="1"/>
    </xf>
    <xf numFmtId="4" fontId="87" fillId="4" borderId="1" xfId="5" applyNumberFormat="1" applyFont="1" applyFill="1" applyBorder="1" applyAlignment="1">
      <alignment horizontal="center" wrapText="1"/>
    </xf>
    <xf numFmtId="3" fontId="14" fillId="0" borderId="1" xfId="5" applyNumberFormat="1" applyFont="1" applyFill="1" applyBorder="1" applyAlignment="1">
      <alignment horizontal="center" wrapText="1"/>
    </xf>
    <xf numFmtId="4" fontId="46" fillId="2" borderId="1" xfId="5" applyNumberFormat="1" applyFont="1" applyFill="1" applyBorder="1" applyAlignment="1" applyProtection="1">
      <alignment horizontal="center" wrapText="1"/>
      <protection locked="0"/>
    </xf>
    <xf numFmtId="49" fontId="87" fillId="4" borderId="1" xfId="0" applyNumberFormat="1" applyFont="1" applyFill="1" applyBorder="1" applyAlignment="1">
      <alignment horizontal="center"/>
    </xf>
    <xf numFmtId="0" fontId="87" fillId="4" borderId="1" xfId="0" applyFont="1" applyFill="1" applyBorder="1" applyAlignment="1">
      <alignment horizontal="justify" wrapText="1"/>
    </xf>
    <xf numFmtId="49" fontId="18" fillId="0" borderId="1" xfId="0" applyNumberFormat="1" applyFont="1" applyBorder="1" applyAlignment="1">
      <alignment horizontal="center" wrapText="1"/>
    </xf>
    <xf numFmtId="49" fontId="18" fillId="0" borderId="9" xfId="0" applyNumberFormat="1" applyFont="1" applyBorder="1" applyAlignment="1">
      <alignment horizontal="center" wrapText="1"/>
    </xf>
    <xf numFmtId="3" fontId="87" fillId="0" borderId="1" xfId="0" applyNumberFormat="1" applyFont="1" applyFill="1" applyBorder="1" applyAlignment="1">
      <alignment horizontal="center"/>
    </xf>
    <xf numFmtId="49" fontId="18" fillId="0" borderId="5" xfId="0" applyNumberFormat="1" applyFont="1" applyBorder="1" applyAlignment="1" applyProtection="1">
      <alignment horizontal="left" wrapText="1"/>
      <protection locked="0"/>
    </xf>
    <xf numFmtId="0" fontId="18" fillId="0" borderId="1" xfId="0" applyFont="1" applyFill="1" applyBorder="1" applyAlignment="1">
      <alignment horizontal="center" wrapText="1"/>
    </xf>
    <xf numFmtId="0" fontId="0" fillId="0" borderId="5" xfId="0" applyFont="1" applyBorder="1"/>
    <xf numFmtId="4" fontId="14" fillId="0" borderId="1" xfId="0" applyNumberFormat="1" applyFont="1" applyFill="1" applyBorder="1" applyAlignment="1">
      <alignment horizontal="center" wrapText="1"/>
    </xf>
    <xf numFmtId="4" fontId="69" fillId="0" borderId="1" xfId="0" applyNumberFormat="1" applyFont="1" applyBorder="1" applyAlignment="1">
      <alignment horizontal="center" wrapText="1"/>
    </xf>
    <xf numFmtId="4" fontId="99" fillId="0" borderId="1" xfId="0" applyNumberFormat="1" applyFont="1" applyFill="1" applyBorder="1" applyAlignment="1">
      <alignment horizontal="center" wrapText="1"/>
    </xf>
    <xf numFmtId="4" fontId="69" fillId="0" borderId="1" xfId="0" applyNumberFormat="1" applyFont="1" applyFill="1" applyBorder="1" applyAlignment="1">
      <alignment horizontal="center" wrapText="1"/>
    </xf>
    <xf numFmtId="4" fontId="83" fillId="4" borderId="1" xfId="0" applyNumberFormat="1" applyFont="1" applyFill="1" applyBorder="1" applyAlignment="1">
      <alignment horizontal="center" wrapText="1"/>
    </xf>
    <xf numFmtId="4" fontId="62" fillId="0" borderId="1" xfId="0" applyNumberFormat="1" applyFont="1" applyFill="1" applyBorder="1" applyAlignment="1">
      <alignment horizontal="center" wrapText="1"/>
    </xf>
    <xf numFmtId="4" fontId="21" fillId="6" borderId="1" xfId="0" applyNumberFormat="1" applyFont="1" applyFill="1" applyBorder="1" applyAlignment="1">
      <alignment horizontal="center" wrapText="1"/>
    </xf>
    <xf numFmtId="49" fontId="38" fillId="0" borderId="0" xfId="4" applyNumberFormat="1" applyFont="1" applyFill="1" applyBorder="1" applyAlignment="1" applyProtection="1">
      <alignment horizontal="left" vertical="top" wrapText="1"/>
      <protection locked="0"/>
    </xf>
    <xf numFmtId="0" fontId="28" fillId="0" borderId="1" xfId="4" applyFont="1" applyFill="1" applyBorder="1" applyAlignment="1">
      <alignment horizontal="center" vertical="center" wrapText="1"/>
    </xf>
    <xf numFmtId="49" fontId="29" fillId="0" borderId="1" xfId="4" applyNumberFormat="1" applyFont="1" applyFill="1" applyBorder="1" applyAlignment="1">
      <alignment horizontal="center" vertical="center" wrapText="1"/>
    </xf>
    <xf numFmtId="0" fontId="29" fillId="0" borderId="1" xfId="4" applyFont="1" applyFill="1" applyBorder="1" applyAlignment="1">
      <alignment horizontal="center" vertical="center"/>
    </xf>
    <xf numFmtId="0" fontId="29" fillId="0" borderId="1" xfId="4" applyFont="1" applyFill="1" applyBorder="1" applyAlignment="1">
      <alignment horizontal="center" vertical="center" wrapText="1"/>
    </xf>
    <xf numFmtId="49" fontId="32" fillId="0" borderId="9" xfId="4" applyNumberFormat="1" applyFont="1" applyFill="1" applyBorder="1" applyAlignment="1">
      <alignment horizontal="center" wrapText="1"/>
    </xf>
    <xf numFmtId="0" fontId="0" fillId="0" borderId="11" xfId="0" applyBorder="1" applyAlignment="1">
      <alignment wrapText="1"/>
    </xf>
    <xf numFmtId="0" fontId="0" fillId="0" borderId="3" xfId="0" applyBorder="1" applyAlignment="1">
      <alignment wrapText="1"/>
    </xf>
    <xf numFmtId="49" fontId="24" fillId="0" borderId="0" xfId="4" applyNumberFormat="1" applyFont="1" applyFill="1" applyBorder="1" applyAlignment="1" applyProtection="1">
      <alignment horizontal="left" wrapText="1"/>
      <protection locked="0"/>
    </xf>
    <xf numFmtId="0" fontId="63" fillId="0" borderId="0" xfId="0" applyFont="1" applyAlignment="1"/>
    <xf numFmtId="0" fontId="18" fillId="0" borderId="0" xfId="4" applyFont="1" applyAlignment="1"/>
    <xf numFmtId="0" fontId="18" fillId="0" borderId="0" xfId="4" applyFont="1" applyAlignment="1">
      <alignment horizontal="right"/>
    </xf>
    <xf numFmtId="1" fontId="27" fillId="0" borderId="0" xfId="4" applyNumberFormat="1" applyFont="1" applyFill="1" applyBorder="1" applyAlignment="1">
      <alignment horizontal="center" vertical="top" wrapText="1"/>
    </xf>
    <xf numFmtId="49" fontId="71" fillId="0" borderId="0" xfId="4" applyNumberFormat="1" applyFont="1" applyFill="1" applyBorder="1" applyAlignment="1">
      <alignment horizontal="left" wrapText="1"/>
    </xf>
    <xf numFmtId="0" fontId="0" fillId="0" borderId="0" xfId="0" applyAlignment="1"/>
    <xf numFmtId="1" fontId="2" fillId="0" borderId="0" xfId="4" applyNumberFormat="1" applyFont="1" applyFill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textRotation="255"/>
    </xf>
    <xf numFmtId="0" fontId="8" fillId="0" borderId="8" xfId="0" applyFont="1" applyBorder="1" applyAlignment="1">
      <alignment horizontal="center" vertical="center" textRotation="255"/>
    </xf>
    <xf numFmtId="0" fontId="8" fillId="0" borderId="5" xfId="0" applyFont="1" applyBorder="1" applyAlignment="1">
      <alignment horizontal="center" vertical="center" textRotation="255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45" fillId="0" borderId="3" xfId="0" applyFont="1" applyBorder="1" applyAlignment="1">
      <alignment horizontal="center" vertical="center"/>
    </xf>
    <xf numFmtId="0" fontId="8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9" fontId="71" fillId="0" borderId="0" xfId="30" applyNumberFormat="1" applyFont="1" applyFill="1" applyBorder="1" applyAlignment="1">
      <alignment horizontal="right" wrapText="1"/>
    </xf>
    <xf numFmtId="1" fontId="2" fillId="0" borderId="0" xfId="30" applyNumberFormat="1" applyFont="1" applyFill="1" applyBorder="1" applyAlignment="1">
      <alignment horizontal="right" vertical="top" wrapText="1"/>
    </xf>
    <xf numFmtId="0" fontId="83" fillId="0" borderId="0" xfId="0" applyFont="1" applyAlignment="1">
      <alignment horizontal="center"/>
    </xf>
    <xf numFmtId="0" fontId="83" fillId="0" borderId="0" xfId="0" applyFont="1" applyAlignment="1">
      <alignment horizontal="left"/>
    </xf>
    <xf numFmtId="0" fontId="5" fillId="0" borderId="4" xfId="5" applyFont="1" applyBorder="1" applyAlignment="1">
      <alignment horizontal="center" vertical="center" wrapText="1"/>
    </xf>
    <xf numFmtId="0" fontId="8" fillId="0" borderId="4" xfId="5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</cellXfs>
  <cellStyles count="31">
    <cellStyle name="Normal_meresha_07" xfId="8"/>
    <cellStyle name="Гиперссылка" xfId="1" builtinId="8"/>
    <cellStyle name="Звичайний 10" xfId="9"/>
    <cellStyle name="Звичайний 11" xfId="10"/>
    <cellStyle name="Звичайний 12" xfId="11"/>
    <cellStyle name="Звичайний 13" xfId="12"/>
    <cellStyle name="Звичайний 14" xfId="13"/>
    <cellStyle name="Звичайний 15" xfId="14"/>
    <cellStyle name="Звичайний 16" xfId="15"/>
    <cellStyle name="Звичайний 17" xfId="16"/>
    <cellStyle name="Звичайний 18" xfId="17"/>
    <cellStyle name="Звичайний 19" xfId="18"/>
    <cellStyle name="Звичайний 2" xfId="19"/>
    <cellStyle name="Звичайний 20" xfId="20"/>
    <cellStyle name="Звичайний 3" xfId="21"/>
    <cellStyle name="Звичайний 4" xfId="22"/>
    <cellStyle name="Звичайний 5" xfId="23"/>
    <cellStyle name="Звичайний 6" xfId="24"/>
    <cellStyle name="Звичайний 7" xfId="25"/>
    <cellStyle name="Звичайний 8" xfId="26"/>
    <cellStyle name="Звичайний 9" xfId="27"/>
    <cellStyle name="Обычный" xfId="0" builtinId="0"/>
    <cellStyle name="Обычный 2" xfId="7"/>
    <cellStyle name="Обычный 2 2" xfId="29"/>
    <cellStyle name="Обычный_Dod1" xfId="2"/>
    <cellStyle name="Обычный_Dod2" xfId="3"/>
    <cellStyle name="Обычный_Dod5" xfId="4"/>
    <cellStyle name="Обычный_Dod5 2" xfId="30"/>
    <cellStyle name="Обычный_Dod6" xfId="5"/>
    <cellStyle name="Обычный_ZV1PIV98" xfId="6"/>
    <cellStyle name="Стиль 1" xf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46465</xdr:colOff>
      <xdr:row>0</xdr:row>
      <xdr:rowOff>174238</xdr:rowOff>
    </xdr:from>
    <xdr:to>
      <xdr:col>5</xdr:col>
      <xdr:colOff>987348</xdr:colOff>
      <xdr:row>4</xdr:row>
      <xdr:rowOff>196308</xdr:rowOff>
    </xdr:to>
    <xdr:sp macro="" textlink="">
      <xdr:nvSpPr>
        <xdr:cNvPr id="62473" name="Text Box 1"/>
        <xdr:cNvSpPr txBox="1">
          <a:spLocks noChangeArrowheads="1"/>
        </xdr:cNvSpPr>
      </xdr:nvSpPr>
      <xdr:spPr bwMode="auto">
        <a:xfrm>
          <a:off x="4541800" y="174238"/>
          <a:ext cx="3287286" cy="916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Вараської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20  листопада 2020 року  №17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908198</xdr:colOff>
      <xdr:row>0</xdr:row>
      <xdr:rowOff>0</xdr:rowOff>
    </xdr:from>
    <xdr:to>
      <xdr:col>17</xdr:col>
      <xdr:colOff>371476</xdr:colOff>
      <xdr:row>3</xdr:row>
      <xdr:rowOff>106547</xdr:rowOff>
    </xdr:to>
    <xdr:sp macro="" textlink="">
      <xdr:nvSpPr>
        <xdr:cNvPr id="51278" name="Text Box 1"/>
        <xdr:cNvSpPr txBox="1">
          <a:spLocks noChangeArrowheads="1"/>
        </xdr:cNvSpPr>
      </xdr:nvSpPr>
      <xdr:spPr bwMode="auto">
        <a:xfrm>
          <a:off x="12183140" y="0"/>
          <a:ext cx="3583616" cy="7600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</a:t>
          </a:r>
          <a:r>
            <a:rPr lang="uk-UA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Вараської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20  листопада  2020 року  №17</a:t>
          </a: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51202" name="Text Box 2"/>
        <xdr:cNvSpPr txBox="1">
          <a:spLocks noChangeArrowheads="1"/>
        </xdr:cNvSpPr>
      </xdr:nvSpPr>
      <xdr:spPr bwMode="auto">
        <a:xfrm>
          <a:off x="2228850" y="161925"/>
          <a:ext cx="9344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293370</xdr:colOff>
      <xdr:row>5</xdr:row>
      <xdr:rowOff>180975</xdr:rowOff>
    </xdr:from>
    <xdr:to>
      <xdr:col>12</xdr:col>
      <xdr:colOff>38100</xdr:colOff>
      <xdr:row>7</xdr:row>
      <xdr:rowOff>0</xdr:rowOff>
    </xdr:to>
    <xdr:sp macro="" textlink="">
      <xdr:nvSpPr>
        <xdr:cNvPr id="51203" name="Text Box 3"/>
        <xdr:cNvSpPr txBox="1">
          <a:spLocks noChangeArrowheads="1"/>
        </xdr:cNvSpPr>
      </xdr:nvSpPr>
      <xdr:spPr bwMode="auto">
        <a:xfrm>
          <a:off x="2636520" y="1304925"/>
          <a:ext cx="1019365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 видатків бюджету Вараської 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міської об'єднаної територіальної громади на 2020 рік</a:t>
          </a: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1704975</xdr:colOff>
      <xdr:row>134</xdr:row>
      <xdr:rowOff>257175</xdr:rowOff>
    </xdr:from>
    <xdr:to>
      <xdr:col>13</xdr:col>
      <xdr:colOff>333375</xdr:colOff>
      <xdr:row>134</xdr:row>
      <xdr:rowOff>676274</xdr:rowOff>
    </xdr:to>
    <xdr:sp macro="" textlink="">
      <xdr:nvSpPr>
        <xdr:cNvPr id="51313" name="Rectangle 4"/>
        <xdr:cNvSpPr>
          <a:spLocks noChangeArrowheads="1"/>
        </xdr:cNvSpPr>
      </xdr:nvSpPr>
      <xdr:spPr bwMode="auto">
        <a:xfrm>
          <a:off x="4048125" y="17526000"/>
          <a:ext cx="9810750" cy="4190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ради                                                            Геннадій ДЕРЕВ</a:t>
          </a:r>
          <a:r>
            <a:rPr lang="en-US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'</a:t>
          </a: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ЯНЧУК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730987</xdr:colOff>
      <xdr:row>0</xdr:row>
      <xdr:rowOff>38100</xdr:rowOff>
    </xdr:from>
    <xdr:to>
      <xdr:col>9</xdr:col>
      <xdr:colOff>1007878</xdr:colOff>
      <xdr:row>5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2194214" y="38100"/>
          <a:ext cx="4563141" cy="12909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3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рішення Вараської міської ради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20  листопада  2020 року  №17</a:t>
          </a:r>
        </a:p>
      </xdr:txBody>
    </xdr:sp>
    <xdr:clientData/>
  </xdr:twoCellAnchor>
  <xdr:twoCellAnchor>
    <xdr:from>
      <xdr:col>1</xdr:col>
      <xdr:colOff>199360</xdr:colOff>
      <xdr:row>4</xdr:row>
      <xdr:rowOff>11076</xdr:rowOff>
    </xdr:from>
    <xdr:to>
      <xdr:col>5</xdr:col>
      <xdr:colOff>753139</xdr:colOff>
      <xdr:row>9</xdr:row>
      <xdr:rowOff>66454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1304260" y="1068351"/>
          <a:ext cx="10907454" cy="112217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коштів бюджету розвитку на здійснення заходів із будівництва, реконструкції і реставрації об'єктів  виробничої, комунікаційної та соціальної  інфраструктури за об'єктами та іншими капітальними видатками  у 2020 році</a:t>
          </a:r>
        </a:p>
      </xdr:txBody>
    </xdr:sp>
    <xdr:clientData/>
  </xdr:twoCellAnchor>
  <xdr:twoCellAnchor>
    <xdr:from>
      <xdr:col>3</xdr:col>
      <xdr:colOff>299040</xdr:colOff>
      <xdr:row>81</xdr:row>
      <xdr:rowOff>77529</xdr:rowOff>
    </xdr:from>
    <xdr:to>
      <xdr:col>6</xdr:col>
      <xdr:colOff>904877</xdr:colOff>
      <xdr:row>81</xdr:row>
      <xdr:rowOff>1030028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3489915" y="30062229"/>
          <a:ext cx="9806987" cy="9524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ru-RU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ради                                                            Геннадій ДЕРЕВ'ЯНЧУК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2772834</xdr:colOff>
      <xdr:row>3</xdr:row>
      <xdr:rowOff>148166</xdr:rowOff>
    </xdr:from>
    <xdr:to>
      <xdr:col>5</xdr:col>
      <xdr:colOff>846666</xdr:colOff>
      <xdr:row>4</xdr:row>
      <xdr:rowOff>211666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8752417" y="518583"/>
          <a:ext cx="1291166" cy="317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</a:t>
          </a:r>
        </a:p>
      </xdr:txBody>
    </xdr:sp>
    <xdr:clientData/>
  </xdr:twoCellAnchor>
  <xdr:twoCellAnchor>
    <xdr:from>
      <xdr:col>0</xdr:col>
      <xdr:colOff>558165</xdr:colOff>
      <xdr:row>6</xdr:row>
      <xdr:rowOff>34925</xdr:rowOff>
    </xdr:from>
    <xdr:to>
      <xdr:col>8</xdr:col>
      <xdr:colOff>274318</xdr:colOff>
      <xdr:row>9</xdr:row>
      <xdr:rowOff>217748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558165" y="1254125"/>
          <a:ext cx="12632053" cy="97339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переліку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місцевих (регіональних) програм, які фінансуватимуться за рахунок коштів бюджету  м.Кузнецовськ у 2015 році</a:t>
          </a:r>
        </a:p>
      </xdr:txBody>
    </xdr:sp>
    <xdr:clientData/>
  </xdr:twoCellAnchor>
  <xdr:twoCellAnchor>
    <xdr:from>
      <xdr:col>6</xdr:col>
      <xdr:colOff>190500</xdr:colOff>
      <xdr:row>1</xdr:row>
      <xdr:rowOff>116418</xdr:rowOff>
    </xdr:from>
    <xdr:to>
      <xdr:col>9</xdr:col>
      <xdr:colOff>867833</xdr:colOff>
      <xdr:row>6</xdr:row>
      <xdr:rowOff>2117</xdr:rowOff>
    </xdr:to>
    <xdr:sp macro="" textlink="">
      <xdr:nvSpPr>
        <xdr:cNvPr id="4" name="Rectangle 1"/>
        <xdr:cNvSpPr>
          <a:spLocks noChangeArrowheads="1"/>
        </xdr:cNvSpPr>
      </xdr:nvSpPr>
      <xdr:spPr bwMode="auto">
        <a:xfrm>
          <a:off x="11186583" y="275168"/>
          <a:ext cx="3524250" cy="94403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Додаток 4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до  рішення Вараської  міської ради                                          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20  листопада  2020 року  №17</a:t>
          </a:r>
        </a:p>
      </xdr:txBody>
    </xdr:sp>
    <xdr:clientData/>
  </xdr:twoCellAnchor>
  <xdr:twoCellAnchor>
    <xdr:from>
      <xdr:col>0</xdr:col>
      <xdr:colOff>558165</xdr:colOff>
      <xdr:row>6</xdr:row>
      <xdr:rowOff>34925</xdr:rowOff>
    </xdr:from>
    <xdr:to>
      <xdr:col>8</xdr:col>
      <xdr:colOff>274318</xdr:colOff>
      <xdr:row>9</xdr:row>
      <xdr:rowOff>217748</xdr:rowOff>
    </xdr:to>
    <xdr:sp macro="" textlink="">
      <xdr:nvSpPr>
        <xdr:cNvPr id="5" name="Rectangle 2"/>
        <xdr:cNvSpPr>
          <a:spLocks noChangeArrowheads="1"/>
        </xdr:cNvSpPr>
      </xdr:nvSpPr>
      <xdr:spPr bwMode="auto">
        <a:xfrm>
          <a:off x="558165" y="1254125"/>
          <a:ext cx="12632053" cy="97339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об'єднаної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2020  році</a:t>
          </a:r>
        </a:p>
      </xdr:txBody>
    </xdr:sp>
    <xdr:clientData/>
  </xdr:twoCellAnchor>
  <xdr:twoCellAnchor>
    <xdr:from>
      <xdr:col>0</xdr:col>
      <xdr:colOff>666750</xdr:colOff>
      <xdr:row>89</xdr:row>
      <xdr:rowOff>42333</xdr:rowOff>
    </xdr:from>
    <xdr:to>
      <xdr:col>10</xdr:col>
      <xdr:colOff>1</xdr:colOff>
      <xdr:row>89</xdr:row>
      <xdr:rowOff>1830916</xdr:rowOff>
    </xdr:to>
    <xdr:sp macro="" textlink="">
      <xdr:nvSpPr>
        <xdr:cNvPr id="6" name="Rectangle 3"/>
        <xdr:cNvSpPr>
          <a:spLocks noChangeArrowheads="1"/>
        </xdr:cNvSpPr>
      </xdr:nvSpPr>
      <xdr:spPr bwMode="auto">
        <a:xfrm>
          <a:off x="666750" y="20140083"/>
          <a:ext cx="14657918" cy="178858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</a:t>
          </a:r>
        </a:p>
        <a:p>
          <a:pPr algn="l" rtl="0">
            <a:defRPr sz="1000"/>
          </a:pPr>
          <a:endParaRPr lang="ru-RU" sz="1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ради                                                                   Геннадій ДЕРЕВ'ЯНЧУК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1"/>
  <sheetViews>
    <sheetView tabSelected="1" view="pageBreakPreview" zoomScale="82" zoomScaleNormal="100" zoomScaleSheetLayoutView="82" workbookViewId="0">
      <selection activeCell="A8" sqref="A8:F8"/>
    </sheetView>
  </sheetViews>
  <sheetFormatPr defaultColWidth="8" defaultRowHeight="12.75" x14ac:dyDescent="0.2"/>
  <cols>
    <col min="1" max="1" width="16" style="62" customWidth="1"/>
    <col min="2" max="2" width="32.28515625" style="56" customWidth="1"/>
    <col min="3" max="3" width="19.140625" style="56" customWidth="1"/>
    <col min="4" max="4" width="17.85546875" style="57" customWidth="1"/>
    <col min="5" max="5" width="17.28515625" style="57" customWidth="1"/>
    <col min="6" max="6" width="16" style="40" customWidth="1"/>
    <col min="7" max="8" width="8" style="40"/>
    <col min="9" max="9" width="12.140625" style="40" bestFit="1" customWidth="1"/>
    <col min="10" max="16384" width="8" style="40"/>
  </cols>
  <sheetData>
    <row r="1" spans="1:9" ht="16.5" customHeight="1" x14ac:dyDescent="0.3">
      <c r="A1" s="37"/>
      <c r="B1" s="38"/>
      <c r="C1" s="38"/>
      <c r="D1" s="39"/>
      <c r="E1" s="511"/>
      <c r="F1" s="511"/>
    </row>
    <row r="2" spans="1:9" ht="17.25" customHeight="1" x14ac:dyDescent="0.3">
      <c r="A2" s="37"/>
      <c r="B2" s="38"/>
      <c r="C2" s="38"/>
      <c r="D2" s="39"/>
      <c r="E2" s="512"/>
      <c r="F2" s="512"/>
    </row>
    <row r="3" spans="1:9" ht="14.25" customHeight="1" x14ac:dyDescent="0.3">
      <c r="A3" s="37"/>
      <c r="B3" s="38"/>
      <c r="C3" s="38"/>
      <c r="D3" s="39"/>
      <c r="E3" s="512"/>
      <c r="F3" s="512"/>
    </row>
    <row r="4" spans="1:9" ht="21.75" customHeight="1" x14ac:dyDescent="0.3">
      <c r="A4" s="37"/>
      <c r="B4" s="38"/>
      <c r="C4" s="38"/>
      <c r="D4" s="39"/>
      <c r="E4" s="126"/>
      <c r="F4" s="126"/>
    </row>
    <row r="5" spans="1:9" ht="27.75" customHeight="1" x14ac:dyDescent="0.25">
      <c r="A5" s="150" t="s">
        <v>332</v>
      </c>
      <c r="B5" s="38"/>
      <c r="C5" s="38"/>
      <c r="D5" s="39"/>
      <c r="E5" s="39"/>
      <c r="F5" s="39"/>
    </row>
    <row r="6" spans="1:9" ht="27.75" customHeight="1" x14ac:dyDescent="0.25">
      <c r="A6" s="149" t="s">
        <v>312</v>
      </c>
      <c r="B6" s="38"/>
      <c r="C6" s="38"/>
      <c r="D6" s="39"/>
      <c r="E6" s="39"/>
      <c r="F6" s="39"/>
    </row>
    <row r="7" spans="1:9" ht="21.75" customHeight="1" x14ac:dyDescent="0.25">
      <c r="A7" s="37"/>
      <c r="B7" s="38"/>
      <c r="C7" s="38"/>
      <c r="D7" s="39"/>
      <c r="E7" s="39"/>
      <c r="F7" s="39"/>
    </row>
    <row r="8" spans="1:9" ht="78.75" customHeight="1" x14ac:dyDescent="0.2">
      <c r="A8" s="513" t="s">
        <v>333</v>
      </c>
      <c r="B8" s="513"/>
      <c r="C8" s="513"/>
      <c r="D8" s="513"/>
      <c r="E8" s="513"/>
      <c r="F8" s="513"/>
    </row>
    <row r="9" spans="1:9" ht="30" customHeight="1" x14ac:dyDescent="0.25">
      <c r="A9" s="37"/>
      <c r="B9" s="38"/>
      <c r="C9" s="38"/>
      <c r="D9" s="41"/>
      <c r="E9" s="41"/>
      <c r="F9" s="42" t="s">
        <v>0</v>
      </c>
    </row>
    <row r="10" spans="1:9" ht="39" customHeight="1" x14ac:dyDescent="0.2">
      <c r="A10" s="502" t="s">
        <v>30</v>
      </c>
      <c r="B10" s="503" t="s">
        <v>251</v>
      </c>
      <c r="C10" s="504" t="s">
        <v>252</v>
      </c>
      <c r="D10" s="505" t="s">
        <v>70</v>
      </c>
      <c r="E10" s="504" t="s">
        <v>71</v>
      </c>
      <c r="F10" s="504"/>
    </row>
    <row r="11" spans="1:9" ht="51.75" customHeight="1" x14ac:dyDescent="0.2">
      <c r="A11" s="502"/>
      <c r="B11" s="503"/>
      <c r="C11" s="504"/>
      <c r="D11" s="505"/>
      <c r="E11" s="44" t="s">
        <v>253</v>
      </c>
      <c r="F11" s="43" t="s">
        <v>259</v>
      </c>
    </row>
    <row r="12" spans="1:9" s="47" customFormat="1" ht="16.5" customHeight="1" x14ac:dyDescent="0.2">
      <c r="A12" s="45">
        <v>1</v>
      </c>
      <c r="B12" s="45">
        <v>2</v>
      </c>
      <c r="C12" s="46">
        <v>3</v>
      </c>
      <c r="D12" s="46">
        <v>4</v>
      </c>
      <c r="E12" s="46">
        <v>5</v>
      </c>
      <c r="F12" s="46">
        <v>6</v>
      </c>
    </row>
    <row r="13" spans="1:9" ht="28.5" customHeight="1" x14ac:dyDescent="0.25">
      <c r="A13" s="506" t="s">
        <v>254</v>
      </c>
      <c r="B13" s="507"/>
      <c r="C13" s="507"/>
      <c r="D13" s="507"/>
      <c r="E13" s="507"/>
      <c r="F13" s="508"/>
      <c r="G13" s="54"/>
    </row>
    <row r="14" spans="1:9" s="50" customFormat="1" ht="33.75" customHeight="1" x14ac:dyDescent="0.25">
      <c r="A14" s="74" t="s">
        <v>31</v>
      </c>
      <c r="B14" s="48" t="s">
        <v>32</v>
      </c>
      <c r="C14" s="63">
        <f t="shared" ref="C14:C33" si="0">SUM(D14:E14)</f>
        <v>0</v>
      </c>
      <c r="D14" s="165">
        <f>D15</f>
        <v>-208731.1</v>
      </c>
      <c r="E14" s="165">
        <f>E15</f>
        <v>208731.1</v>
      </c>
      <c r="F14" s="165">
        <f>F15</f>
        <v>208731.1</v>
      </c>
      <c r="G14" s="49"/>
    </row>
    <row r="15" spans="1:9" s="50" customFormat="1" ht="38.25" customHeight="1" x14ac:dyDescent="0.25">
      <c r="A15" s="74">
        <v>208000</v>
      </c>
      <c r="B15" s="48" t="s">
        <v>33</v>
      </c>
      <c r="C15" s="63">
        <f t="shared" si="0"/>
        <v>0</v>
      </c>
      <c r="D15" s="165">
        <f>D16+D17</f>
        <v>-208731.1</v>
      </c>
      <c r="E15" s="165">
        <f>E16+E17</f>
        <v>208731.1</v>
      </c>
      <c r="F15" s="165">
        <f>F16+F17</f>
        <v>208731.1</v>
      </c>
      <c r="G15" s="49"/>
    </row>
    <row r="16" spans="1:9" s="50" customFormat="1" ht="26.25" hidden="1" customHeight="1" x14ac:dyDescent="0.25">
      <c r="A16" s="75">
        <v>208100</v>
      </c>
      <c r="B16" s="51" t="s">
        <v>34</v>
      </c>
      <c r="C16" s="65">
        <f t="shared" si="0"/>
        <v>0</v>
      </c>
      <c r="D16" s="458">
        <v>0</v>
      </c>
      <c r="E16" s="166"/>
      <c r="F16" s="166">
        <v>0</v>
      </c>
      <c r="G16" s="49"/>
      <c r="I16" s="52"/>
    </row>
    <row r="17" spans="1:7" ht="66" customHeight="1" x14ac:dyDescent="0.25">
      <c r="A17" s="75" t="s">
        <v>35</v>
      </c>
      <c r="B17" s="53" t="s">
        <v>36</v>
      </c>
      <c r="C17" s="65">
        <f t="shared" si="0"/>
        <v>0</v>
      </c>
      <c r="D17" s="459">
        <v>-208731.1</v>
      </c>
      <c r="E17" s="459">
        <v>208731.1</v>
      </c>
      <c r="F17" s="459">
        <v>208731.1</v>
      </c>
      <c r="G17" s="54"/>
    </row>
    <row r="18" spans="1:7" ht="24.75" hidden="1" customHeight="1" x14ac:dyDescent="0.25">
      <c r="A18" s="74" t="s">
        <v>1</v>
      </c>
      <c r="B18" s="48" t="s">
        <v>2</v>
      </c>
      <c r="C18" s="165">
        <f t="shared" ref="C18:C27" si="1">SUM(D18:E18)</f>
        <v>0</v>
      </c>
      <c r="D18" s="63">
        <f t="shared" ref="D18:F19" si="2">D19</f>
        <v>0</v>
      </c>
      <c r="E18" s="63">
        <f t="shared" si="2"/>
        <v>0</v>
      </c>
      <c r="F18" s="63">
        <f t="shared" si="2"/>
        <v>0</v>
      </c>
      <c r="G18" s="54"/>
    </row>
    <row r="19" spans="1:7" ht="34.5" hidden="1" customHeight="1" x14ac:dyDescent="0.25">
      <c r="A19" s="74">
        <v>301000</v>
      </c>
      <c r="B19" s="48" t="s">
        <v>3</v>
      </c>
      <c r="C19" s="165">
        <f t="shared" si="1"/>
        <v>0</v>
      </c>
      <c r="D19" s="63">
        <f t="shared" si="2"/>
        <v>0</v>
      </c>
      <c r="E19" s="63">
        <f>SUM(E20:E21)</f>
        <v>0</v>
      </c>
      <c r="F19" s="63">
        <f>SUM(F20:F21)</f>
        <v>0</v>
      </c>
      <c r="G19" s="54"/>
    </row>
    <row r="20" spans="1:7" ht="30" hidden="1" customHeight="1" x14ac:dyDescent="0.25">
      <c r="A20" s="75">
        <v>301100</v>
      </c>
      <c r="B20" s="51" t="s">
        <v>4</v>
      </c>
      <c r="C20" s="166">
        <f t="shared" si="1"/>
        <v>0</v>
      </c>
      <c r="D20" s="64">
        <v>0</v>
      </c>
      <c r="E20" s="65"/>
      <c r="F20" s="65"/>
      <c r="G20" s="54"/>
    </row>
    <row r="21" spans="1:7" ht="27.75" hidden="1" customHeight="1" x14ac:dyDescent="0.25">
      <c r="A21" s="75" t="s">
        <v>239</v>
      </c>
      <c r="B21" s="51" t="s">
        <v>240</v>
      </c>
      <c r="C21" s="166">
        <f t="shared" si="1"/>
        <v>0</v>
      </c>
      <c r="D21" s="64">
        <v>0</v>
      </c>
      <c r="E21" s="66"/>
      <c r="F21" s="66"/>
      <c r="G21" s="54"/>
    </row>
    <row r="22" spans="1:7" s="57" customFormat="1" ht="26.25" customHeight="1" x14ac:dyDescent="0.25">
      <c r="A22" s="74"/>
      <c r="B22" s="48" t="s">
        <v>255</v>
      </c>
      <c r="C22" s="63">
        <f>SUM(C14,C18)</f>
        <v>0</v>
      </c>
      <c r="D22" s="165">
        <f t="shared" ref="D22:F22" si="3">SUM(D14,D18)</f>
        <v>-208731.1</v>
      </c>
      <c r="E22" s="165">
        <f t="shared" si="3"/>
        <v>208731.1</v>
      </c>
      <c r="F22" s="165">
        <f t="shared" si="3"/>
        <v>208731.1</v>
      </c>
      <c r="G22" s="122"/>
    </row>
    <row r="23" spans="1:7" ht="28.5" customHeight="1" x14ac:dyDescent="0.25">
      <c r="A23" s="506" t="s">
        <v>256</v>
      </c>
      <c r="B23" s="507"/>
      <c r="C23" s="507"/>
      <c r="D23" s="507"/>
      <c r="E23" s="507"/>
      <c r="F23" s="508"/>
      <c r="G23" s="54"/>
    </row>
    <row r="24" spans="1:7" ht="35.25" hidden="1" customHeight="1" x14ac:dyDescent="0.25">
      <c r="A24" s="74" t="s">
        <v>5</v>
      </c>
      <c r="B24" s="48" t="s">
        <v>6</v>
      </c>
      <c r="C24" s="63">
        <f t="shared" si="1"/>
        <v>0</v>
      </c>
      <c r="D24" s="63">
        <f>D25</f>
        <v>0</v>
      </c>
      <c r="E24" s="63">
        <f>SUM(E25,E28)</f>
        <v>0</v>
      </c>
      <c r="F24" s="63">
        <f>SUM(F25,F28)</f>
        <v>0</v>
      </c>
      <c r="G24" s="54"/>
    </row>
    <row r="25" spans="1:7" ht="28.5" hidden="1" customHeight="1" x14ac:dyDescent="0.25">
      <c r="A25" s="74" t="s">
        <v>7</v>
      </c>
      <c r="B25" s="48" t="s">
        <v>8</v>
      </c>
      <c r="C25" s="63">
        <f t="shared" si="1"/>
        <v>0</v>
      </c>
      <c r="D25" s="63">
        <f>D26+D27</f>
        <v>0</v>
      </c>
      <c r="E25" s="63">
        <f>E26</f>
        <v>0</v>
      </c>
      <c r="F25" s="63">
        <f>F26</f>
        <v>0</v>
      </c>
      <c r="G25" s="54"/>
    </row>
    <row r="26" spans="1:7" ht="28.5" hidden="1" customHeight="1" x14ac:dyDescent="0.25">
      <c r="A26" s="75" t="s">
        <v>9</v>
      </c>
      <c r="B26" s="51" t="s">
        <v>10</v>
      </c>
      <c r="C26" s="65">
        <f t="shared" si="1"/>
        <v>0</v>
      </c>
      <c r="D26" s="64">
        <f>D20</f>
        <v>0</v>
      </c>
      <c r="E26" s="65"/>
      <c r="F26" s="65"/>
      <c r="G26" s="54"/>
    </row>
    <row r="27" spans="1:7" ht="34.5" hidden="1" customHeight="1" x14ac:dyDescent="0.25">
      <c r="A27" s="75" t="s">
        <v>11</v>
      </c>
      <c r="B27" s="55" t="s">
        <v>12</v>
      </c>
      <c r="C27" s="65">
        <f t="shared" si="1"/>
        <v>0</v>
      </c>
      <c r="D27" s="66">
        <v>0</v>
      </c>
      <c r="E27" s="66"/>
      <c r="F27" s="66"/>
      <c r="G27" s="54"/>
    </row>
    <row r="28" spans="1:7" ht="24.75" hidden="1" customHeight="1" x14ac:dyDescent="0.25">
      <c r="A28" s="74" t="s">
        <v>241</v>
      </c>
      <c r="B28" s="48" t="s">
        <v>242</v>
      </c>
      <c r="C28" s="63">
        <f t="shared" ref="C28:C30" si="4">SUM(D28:E28)</f>
        <v>0</v>
      </c>
      <c r="D28" s="90">
        <f t="shared" ref="D28:F29" si="5">SUM(D29)</f>
        <v>0</v>
      </c>
      <c r="E28" s="90">
        <f t="shared" si="5"/>
        <v>0</v>
      </c>
      <c r="F28" s="90">
        <f t="shared" si="5"/>
        <v>0</v>
      </c>
      <c r="G28" s="54"/>
    </row>
    <row r="29" spans="1:7" ht="26.25" hidden="1" customHeight="1" x14ac:dyDescent="0.25">
      <c r="A29" s="75" t="s">
        <v>243</v>
      </c>
      <c r="B29" s="55" t="s">
        <v>244</v>
      </c>
      <c r="C29" s="65">
        <f t="shared" si="4"/>
        <v>0</v>
      </c>
      <c r="D29" s="66">
        <f t="shared" si="5"/>
        <v>0</v>
      </c>
      <c r="E29" s="66"/>
      <c r="F29" s="66"/>
      <c r="G29" s="54"/>
    </row>
    <row r="30" spans="1:7" ht="29.25" hidden="1" customHeight="1" x14ac:dyDescent="0.25">
      <c r="A30" s="75" t="s">
        <v>245</v>
      </c>
      <c r="B30" s="55" t="s">
        <v>12</v>
      </c>
      <c r="C30" s="65">
        <f t="shared" si="4"/>
        <v>0</v>
      </c>
      <c r="D30" s="66">
        <v>0</v>
      </c>
      <c r="E30" s="66"/>
      <c r="F30" s="66"/>
      <c r="G30" s="54"/>
    </row>
    <row r="31" spans="1:7" ht="33.75" customHeight="1" x14ac:dyDescent="0.25">
      <c r="A31" s="74" t="s">
        <v>37</v>
      </c>
      <c r="B31" s="48" t="s">
        <v>38</v>
      </c>
      <c r="C31" s="63">
        <f t="shared" si="0"/>
        <v>0</v>
      </c>
      <c r="D31" s="165">
        <f>D32</f>
        <v>-208731.1</v>
      </c>
      <c r="E31" s="165">
        <f>E32</f>
        <v>208731.1</v>
      </c>
      <c r="F31" s="165">
        <f>F32</f>
        <v>208731.1</v>
      </c>
      <c r="G31" s="54"/>
    </row>
    <row r="32" spans="1:7" ht="33.75" customHeight="1" x14ac:dyDescent="0.25">
      <c r="A32" s="74" t="s">
        <v>39</v>
      </c>
      <c r="B32" s="48" t="s">
        <v>40</v>
      </c>
      <c r="C32" s="63">
        <f t="shared" si="0"/>
        <v>0</v>
      </c>
      <c r="D32" s="165">
        <f>D33+D34</f>
        <v>-208731.1</v>
      </c>
      <c r="E32" s="165">
        <f>E33+E34</f>
        <v>208731.1</v>
      </c>
      <c r="F32" s="165">
        <f>F33+F34</f>
        <v>208731.1</v>
      </c>
      <c r="G32" s="54"/>
    </row>
    <row r="33" spans="1:8" ht="27.75" hidden="1" customHeight="1" x14ac:dyDescent="0.25">
      <c r="A33" s="75" t="s">
        <v>41</v>
      </c>
      <c r="B33" s="55" t="s">
        <v>42</v>
      </c>
      <c r="C33" s="65">
        <f t="shared" si="0"/>
        <v>0</v>
      </c>
      <c r="D33" s="458">
        <v>0</v>
      </c>
      <c r="E33" s="166"/>
      <c r="F33" s="166">
        <v>0</v>
      </c>
    </row>
    <row r="34" spans="1:8" ht="71.25" customHeight="1" x14ac:dyDescent="0.25">
      <c r="A34" s="75" t="s">
        <v>43</v>
      </c>
      <c r="B34" s="123" t="s">
        <v>276</v>
      </c>
      <c r="C34" s="65">
        <f t="shared" ref="C34" si="6">SUM(D34:E34)</f>
        <v>0</v>
      </c>
      <c r="D34" s="459">
        <v>-208731.1</v>
      </c>
      <c r="E34" s="459">
        <v>208731.1</v>
      </c>
      <c r="F34" s="459">
        <v>208731.1</v>
      </c>
    </row>
    <row r="35" spans="1:8" ht="27.75" customHeight="1" x14ac:dyDescent="0.25">
      <c r="A35" s="63"/>
      <c r="B35" s="76" t="s">
        <v>255</v>
      </c>
      <c r="C35" s="63">
        <f>SUM(C24,C31)</f>
        <v>0</v>
      </c>
      <c r="D35" s="165">
        <f>SUM(D24,D31)</f>
        <v>-208731.1</v>
      </c>
      <c r="E35" s="165">
        <f>SUM(E24,E31)</f>
        <v>208731.1</v>
      </c>
      <c r="F35" s="165">
        <f>SUM(F24,F31)</f>
        <v>208731.1</v>
      </c>
      <c r="G35" s="501"/>
      <c r="H35" s="501"/>
    </row>
    <row r="36" spans="1:8" x14ac:dyDescent="0.2">
      <c r="A36" s="56"/>
    </row>
    <row r="37" spans="1:8" ht="15.75" x14ac:dyDescent="0.25">
      <c r="A37" s="56"/>
      <c r="D37" s="58"/>
      <c r="E37" s="58"/>
      <c r="F37" s="50"/>
    </row>
    <row r="38" spans="1:8" ht="70.5" customHeight="1" x14ac:dyDescent="0.4">
      <c r="A38" s="509" t="s">
        <v>476</v>
      </c>
      <c r="B38" s="509"/>
      <c r="C38" s="509"/>
      <c r="D38" s="509"/>
      <c r="E38" s="509"/>
      <c r="F38" s="510"/>
    </row>
    <row r="39" spans="1:8" ht="15" x14ac:dyDescent="0.2">
      <c r="A39" s="56"/>
      <c r="B39" s="59"/>
      <c r="C39" s="59"/>
      <c r="D39" s="60"/>
    </row>
    <row r="40" spans="1:8" ht="15" x14ac:dyDescent="0.2">
      <c r="A40" s="56"/>
      <c r="B40" s="59"/>
      <c r="C40" s="59"/>
      <c r="D40" s="60"/>
    </row>
    <row r="41" spans="1:8" ht="15" x14ac:dyDescent="0.2">
      <c r="A41" s="56"/>
      <c r="B41" s="59"/>
      <c r="C41" s="59"/>
      <c r="D41" s="60"/>
    </row>
    <row r="42" spans="1:8" ht="15" x14ac:dyDescent="0.2">
      <c r="A42" s="56"/>
      <c r="B42" s="59"/>
      <c r="C42" s="59"/>
      <c r="D42" s="60"/>
    </row>
    <row r="43" spans="1:8" x14ac:dyDescent="0.2">
      <c r="A43" s="56"/>
    </row>
    <row r="44" spans="1:8" x14ac:dyDescent="0.2">
      <c r="A44" s="56"/>
      <c r="D44" s="60"/>
      <c r="E44" s="60"/>
    </row>
    <row r="45" spans="1:8" x14ac:dyDescent="0.2">
      <c r="A45" s="56"/>
      <c r="D45" s="61"/>
    </row>
    <row r="46" spans="1:8" x14ac:dyDescent="0.2">
      <c r="A46" s="56"/>
    </row>
    <row r="47" spans="1:8" x14ac:dyDescent="0.2">
      <c r="A47" s="56"/>
      <c r="E47" s="60"/>
    </row>
    <row r="51" spans="4:4" x14ac:dyDescent="0.2">
      <c r="D51" s="60"/>
    </row>
  </sheetData>
  <mergeCells count="13">
    <mergeCell ref="A38:F38"/>
    <mergeCell ref="E1:F1"/>
    <mergeCell ref="E2:F2"/>
    <mergeCell ref="E3:F3"/>
    <mergeCell ref="A8:F8"/>
    <mergeCell ref="G35:H35"/>
    <mergeCell ref="A10:A11"/>
    <mergeCell ref="B10:B11"/>
    <mergeCell ref="C10:C11"/>
    <mergeCell ref="D10:D11"/>
    <mergeCell ref="E10:F10"/>
    <mergeCell ref="A13:F13"/>
    <mergeCell ref="A23:F23"/>
  </mergeCells>
  <phoneticPr fontId="3" type="noConversion"/>
  <pageMargins left="0.94488188976377963" right="0" top="0.39370078740157483" bottom="0.19685039370078741" header="0" footer="0"/>
  <pageSetup paperSize="9" scale="7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N304"/>
  <sheetViews>
    <sheetView view="pageBreakPreview" topLeftCell="A82" zoomScale="86" zoomScaleNormal="100" zoomScaleSheetLayoutView="86" workbookViewId="0">
      <selection activeCell="N7" sqref="N7"/>
    </sheetView>
  </sheetViews>
  <sheetFormatPr defaultRowHeight="12.75" x14ac:dyDescent="0.2"/>
  <cols>
    <col min="1" max="1" width="11.7109375" customWidth="1"/>
    <col min="2" max="2" width="11" customWidth="1"/>
    <col min="3" max="3" width="12.42578125" style="18" customWidth="1"/>
    <col min="4" max="4" width="56.5703125" style="4" customWidth="1"/>
    <col min="5" max="5" width="16.140625" style="117" customWidth="1"/>
    <col min="6" max="6" width="15.7109375" style="2" customWidth="1"/>
    <col min="7" max="7" width="16.140625" customWidth="1"/>
    <col min="8" max="8" width="15.7109375" customWidth="1"/>
    <col min="9" max="9" width="8.7109375" customWidth="1"/>
    <col min="10" max="10" width="15.5703125" style="14" customWidth="1"/>
    <col min="11" max="11" width="15" style="14" customWidth="1"/>
    <col min="12" max="12" width="11.42578125" customWidth="1"/>
    <col min="13" max="13" width="9.140625" customWidth="1"/>
    <col min="14" max="14" width="10.28515625" customWidth="1"/>
    <col min="15" max="15" width="16" customWidth="1"/>
    <col min="16" max="16" width="13.42578125" hidden="1" customWidth="1"/>
    <col min="17" max="17" width="13.7109375" hidden="1" customWidth="1"/>
    <col min="18" max="18" width="16.5703125" style="2" customWidth="1"/>
    <col min="20" max="20" width="16.7109375" hidden="1" customWidth="1"/>
    <col min="21" max="21" width="16.5703125" hidden="1" customWidth="1"/>
  </cols>
  <sheetData>
    <row r="1" spans="1:20" x14ac:dyDescent="0.2">
      <c r="C1" s="13"/>
      <c r="D1" s="1"/>
    </row>
    <row r="2" spans="1:20" x14ac:dyDescent="0.2">
      <c r="C2" s="13"/>
      <c r="D2" s="1"/>
    </row>
    <row r="3" spans="1:20" ht="25.5" customHeight="1" x14ac:dyDescent="0.2">
      <c r="C3" s="13"/>
      <c r="D3" s="1"/>
    </row>
    <row r="4" spans="1:20" ht="21" customHeight="1" x14ac:dyDescent="0.25">
      <c r="B4" s="514" t="s">
        <v>332</v>
      </c>
      <c r="C4" s="515"/>
    </row>
    <row r="5" spans="1:20" ht="21" customHeight="1" x14ac:dyDescent="0.2">
      <c r="B5" s="516" t="s">
        <v>312</v>
      </c>
      <c r="C5" s="515"/>
    </row>
    <row r="6" spans="1:20" ht="12" customHeight="1" x14ac:dyDescent="0.2">
      <c r="C6" s="13"/>
      <c r="D6" s="1"/>
    </row>
    <row r="7" spans="1:20" ht="55.5" customHeight="1" x14ac:dyDescent="0.25">
      <c r="C7" s="13"/>
      <c r="D7" s="8"/>
      <c r="E7" s="118"/>
      <c r="F7" s="9"/>
      <c r="G7" s="10"/>
      <c r="H7" s="10"/>
      <c r="I7" s="10"/>
      <c r="J7" s="15"/>
      <c r="K7" s="15"/>
      <c r="L7" s="10"/>
      <c r="M7" s="10"/>
      <c r="N7" s="11"/>
      <c r="O7" s="11"/>
      <c r="P7" s="11"/>
      <c r="Q7" s="11"/>
      <c r="R7" s="12" t="s">
        <v>0</v>
      </c>
    </row>
    <row r="8" spans="1:20" ht="23.25" customHeight="1" x14ac:dyDescent="0.2">
      <c r="A8" s="540" t="s">
        <v>323</v>
      </c>
      <c r="B8" s="545" t="s">
        <v>324</v>
      </c>
      <c r="C8" s="545" t="s">
        <v>257</v>
      </c>
      <c r="D8" s="542" t="s">
        <v>325</v>
      </c>
      <c r="E8" s="530" t="s">
        <v>70</v>
      </c>
      <c r="F8" s="531"/>
      <c r="G8" s="531"/>
      <c r="H8" s="531"/>
      <c r="I8" s="548"/>
      <c r="J8" s="530" t="s">
        <v>71</v>
      </c>
      <c r="K8" s="531"/>
      <c r="L8" s="531"/>
      <c r="M8" s="531"/>
      <c r="N8" s="531"/>
      <c r="O8" s="531"/>
      <c r="P8" s="531"/>
      <c r="Q8" s="532"/>
      <c r="R8" s="517" t="s">
        <v>74</v>
      </c>
    </row>
    <row r="9" spans="1:20" ht="19.5" customHeight="1" x14ac:dyDescent="0.2">
      <c r="A9" s="541"/>
      <c r="B9" s="546"/>
      <c r="C9" s="546"/>
      <c r="D9" s="543"/>
      <c r="E9" s="520" t="s">
        <v>258</v>
      </c>
      <c r="F9" s="528" t="s">
        <v>79</v>
      </c>
      <c r="G9" s="523" t="s">
        <v>76</v>
      </c>
      <c r="H9" s="524"/>
      <c r="I9" s="528" t="s">
        <v>80</v>
      </c>
      <c r="J9" s="525" t="s">
        <v>258</v>
      </c>
      <c r="K9" s="534" t="s">
        <v>259</v>
      </c>
      <c r="L9" s="528" t="s">
        <v>79</v>
      </c>
      <c r="M9" s="523" t="s">
        <v>76</v>
      </c>
      <c r="N9" s="524"/>
      <c r="O9" s="528" t="s">
        <v>80</v>
      </c>
      <c r="P9" s="536" t="s">
        <v>76</v>
      </c>
      <c r="Q9" s="537"/>
      <c r="R9" s="518"/>
    </row>
    <row r="10" spans="1:20" ht="12.75" customHeight="1" x14ac:dyDescent="0.2">
      <c r="A10" s="541"/>
      <c r="B10" s="546"/>
      <c r="C10" s="546"/>
      <c r="D10" s="543"/>
      <c r="E10" s="521"/>
      <c r="F10" s="529"/>
      <c r="G10" s="534" t="s">
        <v>26</v>
      </c>
      <c r="H10" s="534" t="s">
        <v>27</v>
      </c>
      <c r="I10" s="533"/>
      <c r="J10" s="526"/>
      <c r="K10" s="538"/>
      <c r="L10" s="529"/>
      <c r="M10" s="534" t="s">
        <v>28</v>
      </c>
      <c r="N10" s="534" t="s">
        <v>29</v>
      </c>
      <c r="O10" s="533"/>
      <c r="P10" s="534" t="s">
        <v>77</v>
      </c>
      <c r="Q10" s="91" t="s">
        <v>76</v>
      </c>
      <c r="R10" s="518"/>
    </row>
    <row r="11" spans="1:20" ht="77.25" customHeight="1" x14ac:dyDescent="0.2">
      <c r="A11" s="541"/>
      <c r="B11" s="547"/>
      <c r="C11" s="547"/>
      <c r="D11" s="544"/>
      <c r="E11" s="522"/>
      <c r="F11" s="529"/>
      <c r="G11" s="535"/>
      <c r="H11" s="535"/>
      <c r="I11" s="533"/>
      <c r="J11" s="527"/>
      <c r="K11" s="539"/>
      <c r="L11" s="529"/>
      <c r="M11" s="535"/>
      <c r="N11" s="535"/>
      <c r="O11" s="533"/>
      <c r="P11" s="535"/>
      <c r="Q11" s="92" t="s">
        <v>78</v>
      </c>
      <c r="R11" s="519"/>
    </row>
    <row r="12" spans="1:20" s="68" customFormat="1" ht="15.75" customHeight="1" x14ac:dyDescent="0.2">
      <c r="A12" s="97">
        <v>1</v>
      </c>
      <c r="B12" s="97" t="s">
        <v>69</v>
      </c>
      <c r="C12" s="98">
        <v>3</v>
      </c>
      <c r="D12" s="98">
        <v>4</v>
      </c>
      <c r="E12" s="98">
        <v>5</v>
      </c>
      <c r="F12" s="99">
        <v>6</v>
      </c>
      <c r="G12" s="99">
        <v>7</v>
      </c>
      <c r="H12" s="99">
        <v>8</v>
      </c>
      <c r="I12" s="98">
        <v>9</v>
      </c>
      <c r="J12" s="99">
        <v>10</v>
      </c>
      <c r="K12" s="99">
        <v>11</v>
      </c>
      <c r="L12" s="99">
        <v>12</v>
      </c>
      <c r="M12" s="99">
        <v>13</v>
      </c>
      <c r="N12" s="99">
        <v>14</v>
      </c>
      <c r="O12" s="99">
        <v>15</v>
      </c>
      <c r="P12" s="99">
        <v>15</v>
      </c>
      <c r="Q12" s="99">
        <v>15</v>
      </c>
      <c r="R12" s="98">
        <v>16</v>
      </c>
      <c r="T12" s="100"/>
    </row>
    <row r="13" spans="1:20" s="68" customFormat="1" ht="33.75" customHeight="1" x14ac:dyDescent="0.3">
      <c r="A13" s="113" t="s">
        <v>102</v>
      </c>
      <c r="B13" s="113"/>
      <c r="C13" s="113"/>
      <c r="D13" s="280" t="s">
        <v>93</v>
      </c>
      <c r="E13" s="466">
        <f>SUM(E14)</f>
        <v>619568.9</v>
      </c>
      <c r="F13" s="468">
        <f t="shared" ref="F13:R13" si="0">SUM(F14)</f>
        <v>619568.9</v>
      </c>
      <c r="G13" s="282">
        <f t="shared" si="0"/>
        <v>0</v>
      </c>
      <c r="H13" s="282">
        <f t="shared" si="0"/>
        <v>0</v>
      </c>
      <c r="I13" s="282">
        <f t="shared" si="0"/>
        <v>0</v>
      </c>
      <c r="J13" s="282">
        <f t="shared" si="0"/>
        <v>1008000</v>
      </c>
      <c r="K13" s="282">
        <f t="shared" si="0"/>
        <v>1008000</v>
      </c>
      <c r="L13" s="282">
        <f t="shared" si="0"/>
        <v>0</v>
      </c>
      <c r="M13" s="282">
        <f t="shared" si="0"/>
        <v>0</v>
      </c>
      <c r="N13" s="282">
        <f t="shared" si="0"/>
        <v>0</v>
      </c>
      <c r="O13" s="282">
        <f t="shared" si="0"/>
        <v>1008000</v>
      </c>
      <c r="P13" s="282">
        <f t="shared" si="0"/>
        <v>0</v>
      </c>
      <c r="Q13" s="282">
        <f t="shared" si="0"/>
        <v>0</v>
      </c>
      <c r="R13" s="468">
        <f t="shared" si="0"/>
        <v>1627568.9</v>
      </c>
      <c r="T13" s="80">
        <f t="shared" ref="T13:T14" si="1">SUM(E13,J13)</f>
        <v>1627568.9</v>
      </c>
    </row>
    <row r="14" spans="1:20" s="3" customFormat="1" ht="31.5" customHeight="1" x14ac:dyDescent="0.3">
      <c r="A14" s="113" t="s">
        <v>103</v>
      </c>
      <c r="B14" s="113"/>
      <c r="C14" s="113"/>
      <c r="D14" s="280" t="s">
        <v>93</v>
      </c>
      <c r="E14" s="466">
        <f>SUM(E15:E48)</f>
        <v>619568.9</v>
      </c>
      <c r="F14" s="466">
        <f>SUM(F15:F48)</f>
        <v>619568.9</v>
      </c>
      <c r="G14" s="281">
        <f t="shared" ref="G14:R14" si="2">SUM(G15:G48)</f>
        <v>0</v>
      </c>
      <c r="H14" s="281">
        <f t="shared" si="2"/>
        <v>0</v>
      </c>
      <c r="I14" s="281">
        <f t="shared" si="2"/>
        <v>0</v>
      </c>
      <c r="J14" s="281">
        <f t="shared" si="2"/>
        <v>1008000</v>
      </c>
      <c r="K14" s="281">
        <f t="shared" si="2"/>
        <v>1008000</v>
      </c>
      <c r="L14" s="281">
        <f t="shared" si="2"/>
        <v>0</v>
      </c>
      <c r="M14" s="281">
        <f t="shared" si="2"/>
        <v>0</v>
      </c>
      <c r="N14" s="281">
        <f t="shared" si="2"/>
        <v>0</v>
      </c>
      <c r="O14" s="281">
        <f t="shared" si="2"/>
        <v>1008000</v>
      </c>
      <c r="P14" s="466">
        <f t="shared" si="2"/>
        <v>0</v>
      </c>
      <c r="Q14" s="466">
        <f t="shared" si="2"/>
        <v>0</v>
      </c>
      <c r="R14" s="466">
        <f t="shared" si="2"/>
        <v>1627568.9</v>
      </c>
      <c r="T14" s="80">
        <f t="shared" si="1"/>
        <v>1627568.9</v>
      </c>
    </row>
    <row r="15" spans="1:20" s="3" customFormat="1" ht="92.25" customHeight="1" x14ac:dyDescent="0.3">
      <c r="A15" s="414" t="s">
        <v>190</v>
      </c>
      <c r="B15" s="414" t="s">
        <v>101</v>
      </c>
      <c r="C15" s="414" t="s">
        <v>46</v>
      </c>
      <c r="D15" s="183" t="s">
        <v>100</v>
      </c>
      <c r="E15" s="460">
        <f t="shared" ref="E15:E59" si="3">SUM(F15,I15)</f>
        <v>199900</v>
      </c>
      <c r="F15" s="422">
        <v>199900</v>
      </c>
      <c r="G15" s="422"/>
      <c r="H15" s="422"/>
      <c r="I15" s="461"/>
      <c r="J15" s="292">
        <f t="shared" ref="J15:J58" si="4">SUM(L15,O15)</f>
        <v>0</v>
      </c>
      <c r="K15" s="292"/>
      <c r="L15" s="296"/>
      <c r="M15" s="296"/>
      <c r="N15" s="296"/>
      <c r="O15" s="292"/>
      <c r="P15" s="422"/>
      <c r="Q15" s="422"/>
      <c r="R15" s="415">
        <f t="shared" ref="R15:R78" si="5">SUM(E15,J15)</f>
        <v>199900</v>
      </c>
      <c r="T15" s="394"/>
    </row>
    <row r="16" spans="1:20" s="101" customFormat="1" ht="46.5" hidden="1" customHeight="1" x14ac:dyDescent="0.3">
      <c r="A16" s="283" t="s">
        <v>104</v>
      </c>
      <c r="B16" s="283" t="s">
        <v>99</v>
      </c>
      <c r="C16" s="283" t="s">
        <v>46</v>
      </c>
      <c r="D16" s="132" t="s">
        <v>98</v>
      </c>
      <c r="E16" s="223">
        <f t="shared" si="3"/>
        <v>0</v>
      </c>
      <c r="F16" s="223"/>
      <c r="G16" s="285"/>
      <c r="H16" s="285"/>
      <c r="I16" s="285"/>
      <c r="J16" s="288">
        <f t="shared" si="4"/>
        <v>0</v>
      </c>
      <c r="K16" s="288"/>
      <c r="L16" s="287"/>
      <c r="M16" s="287"/>
      <c r="N16" s="287"/>
      <c r="O16" s="288"/>
      <c r="P16" s="285"/>
      <c r="Q16" s="285"/>
      <c r="R16" s="289">
        <f t="shared" si="5"/>
        <v>0</v>
      </c>
      <c r="T16" s="102"/>
    </row>
    <row r="17" spans="1:20" s="101" customFormat="1" ht="23.25" hidden="1" customHeight="1" x14ac:dyDescent="0.3">
      <c r="A17" s="129" t="s">
        <v>278</v>
      </c>
      <c r="B17" s="129" t="s">
        <v>57</v>
      </c>
      <c r="C17" s="129" t="s">
        <v>58</v>
      </c>
      <c r="D17" s="132" t="s">
        <v>279</v>
      </c>
      <c r="E17" s="223">
        <f t="shared" si="3"/>
        <v>0</v>
      </c>
      <c r="F17" s="223"/>
      <c r="G17" s="285"/>
      <c r="H17" s="285"/>
      <c r="I17" s="285"/>
      <c r="J17" s="288">
        <f t="shared" si="4"/>
        <v>0</v>
      </c>
      <c r="K17" s="288"/>
      <c r="L17" s="287"/>
      <c r="M17" s="287"/>
      <c r="N17" s="287"/>
      <c r="O17" s="288"/>
      <c r="P17" s="285"/>
      <c r="Q17" s="285"/>
      <c r="R17" s="289">
        <f t="shared" si="5"/>
        <v>0</v>
      </c>
      <c r="T17" s="102"/>
    </row>
    <row r="18" spans="1:20" s="101" customFormat="1" ht="23.25" hidden="1" customHeight="1" x14ac:dyDescent="0.3">
      <c r="A18" s="253" t="s">
        <v>351</v>
      </c>
      <c r="B18" s="253" t="s">
        <v>352</v>
      </c>
      <c r="C18" s="253" t="s">
        <v>99</v>
      </c>
      <c r="D18" s="319" t="s">
        <v>350</v>
      </c>
      <c r="E18" s="288">
        <f t="shared" si="3"/>
        <v>0</v>
      </c>
      <c r="F18" s="288"/>
      <c r="G18" s="311"/>
      <c r="H18" s="311"/>
      <c r="I18" s="311"/>
      <c r="J18" s="288">
        <f t="shared" si="4"/>
        <v>0</v>
      </c>
      <c r="K18" s="320"/>
      <c r="L18" s="311"/>
      <c r="M18" s="311"/>
      <c r="N18" s="311"/>
      <c r="O18" s="311"/>
      <c r="P18" s="311"/>
      <c r="Q18" s="311"/>
      <c r="R18" s="289">
        <f t="shared" ref="R18:R19" si="6">SUM(E18,J18)</f>
        <v>0</v>
      </c>
      <c r="T18" s="102"/>
    </row>
    <row r="19" spans="1:20" s="107" customFormat="1" ht="68.25" hidden="1" customHeight="1" x14ac:dyDescent="0.35">
      <c r="A19" s="313"/>
      <c r="B19" s="313"/>
      <c r="C19" s="313"/>
      <c r="D19" s="354" t="s">
        <v>445</v>
      </c>
      <c r="E19" s="316">
        <f t="shared" si="3"/>
        <v>0</v>
      </c>
      <c r="F19" s="316"/>
      <c r="G19" s="355"/>
      <c r="H19" s="355"/>
      <c r="I19" s="355"/>
      <c r="J19" s="316">
        <f t="shared" si="4"/>
        <v>0</v>
      </c>
      <c r="K19" s="356"/>
      <c r="L19" s="355"/>
      <c r="M19" s="355"/>
      <c r="N19" s="355"/>
      <c r="O19" s="355"/>
      <c r="P19" s="355"/>
      <c r="Q19" s="355"/>
      <c r="R19" s="495">
        <f t="shared" si="6"/>
        <v>0</v>
      </c>
      <c r="T19" s="170"/>
    </row>
    <row r="20" spans="1:20" s="3" customFormat="1" ht="38.25" customHeight="1" x14ac:dyDescent="0.3">
      <c r="A20" s="290" t="s">
        <v>449</v>
      </c>
      <c r="B20" s="290" t="s">
        <v>450</v>
      </c>
      <c r="C20" s="290" t="s">
        <v>452</v>
      </c>
      <c r="D20" s="462" t="s">
        <v>451</v>
      </c>
      <c r="E20" s="295">
        <f t="shared" si="3"/>
        <v>481300</v>
      </c>
      <c r="F20" s="291">
        <v>481300</v>
      </c>
      <c r="G20" s="393"/>
      <c r="H20" s="393"/>
      <c r="I20" s="393"/>
      <c r="J20" s="291">
        <f t="shared" si="4"/>
        <v>790000</v>
      </c>
      <c r="K20" s="295">
        <v>790000</v>
      </c>
      <c r="L20" s="393"/>
      <c r="M20" s="393"/>
      <c r="N20" s="393"/>
      <c r="O20" s="295">
        <v>790000</v>
      </c>
      <c r="P20" s="393"/>
      <c r="Q20" s="393"/>
      <c r="R20" s="415">
        <f t="shared" si="5"/>
        <v>1271300</v>
      </c>
      <c r="T20" s="394"/>
    </row>
    <row r="21" spans="1:20" s="101" customFormat="1" ht="58.5" hidden="1" customHeight="1" x14ac:dyDescent="0.3">
      <c r="A21" s="129" t="s">
        <v>295</v>
      </c>
      <c r="B21" s="129" t="s">
        <v>298</v>
      </c>
      <c r="C21" s="129" t="s">
        <v>297</v>
      </c>
      <c r="D21" s="222" t="s">
        <v>296</v>
      </c>
      <c r="E21" s="223">
        <f t="shared" si="3"/>
        <v>0</v>
      </c>
      <c r="F21" s="223"/>
      <c r="G21" s="285"/>
      <c r="H21" s="285"/>
      <c r="I21" s="285"/>
      <c r="J21" s="288">
        <f t="shared" si="4"/>
        <v>0</v>
      </c>
      <c r="K21" s="288"/>
      <c r="L21" s="287"/>
      <c r="M21" s="287"/>
      <c r="N21" s="287"/>
      <c r="O21" s="288"/>
      <c r="P21" s="285"/>
      <c r="Q21" s="285"/>
      <c r="R21" s="289">
        <f t="shared" si="5"/>
        <v>0</v>
      </c>
      <c r="T21" s="102"/>
    </row>
    <row r="22" spans="1:20" s="3" customFormat="1" ht="37.5" customHeight="1" x14ac:dyDescent="0.3">
      <c r="A22" s="217" t="s">
        <v>106</v>
      </c>
      <c r="B22" s="217" t="s">
        <v>107</v>
      </c>
      <c r="C22" s="217" t="s">
        <v>45</v>
      </c>
      <c r="D22" s="408" t="s">
        <v>105</v>
      </c>
      <c r="E22" s="467">
        <f t="shared" si="3"/>
        <v>-61631.1</v>
      </c>
      <c r="F22" s="467">
        <v>-61631.1</v>
      </c>
      <c r="G22" s="295"/>
      <c r="H22" s="295"/>
      <c r="I22" s="422"/>
      <c r="J22" s="291">
        <f t="shared" si="4"/>
        <v>0</v>
      </c>
      <c r="K22" s="291"/>
      <c r="L22" s="296"/>
      <c r="M22" s="296"/>
      <c r="N22" s="296"/>
      <c r="O22" s="291"/>
      <c r="P22" s="422"/>
      <c r="Q22" s="422"/>
      <c r="R22" s="415">
        <f t="shared" si="5"/>
        <v>-61631.1</v>
      </c>
      <c r="T22" s="394"/>
    </row>
    <row r="23" spans="1:20" s="359" customFormat="1" ht="66.75" hidden="1" customHeight="1" x14ac:dyDescent="0.3">
      <c r="A23" s="176"/>
      <c r="B23" s="176"/>
      <c r="C23" s="176"/>
      <c r="D23" s="357" t="s">
        <v>353</v>
      </c>
      <c r="E23" s="235">
        <f t="shared" si="3"/>
        <v>0</v>
      </c>
      <c r="F23" s="235"/>
      <c r="G23" s="235"/>
      <c r="H23" s="235"/>
      <c r="I23" s="358"/>
      <c r="J23" s="316">
        <f t="shared" si="4"/>
        <v>0</v>
      </c>
      <c r="K23" s="316"/>
      <c r="L23" s="301"/>
      <c r="M23" s="301"/>
      <c r="N23" s="301"/>
      <c r="O23" s="316"/>
      <c r="P23" s="358"/>
      <c r="Q23" s="358"/>
      <c r="R23" s="495">
        <f t="shared" si="5"/>
        <v>0</v>
      </c>
      <c r="T23" s="360"/>
    </row>
    <row r="24" spans="1:20" s="151" customFormat="1" ht="30.75" hidden="1" customHeight="1" x14ac:dyDescent="0.3">
      <c r="A24" s="129" t="s">
        <v>109</v>
      </c>
      <c r="B24" s="129" t="s">
        <v>110</v>
      </c>
      <c r="C24" s="129" t="s">
        <v>81</v>
      </c>
      <c r="D24" s="222" t="s">
        <v>111</v>
      </c>
      <c r="E24" s="223">
        <f t="shared" si="3"/>
        <v>0</v>
      </c>
      <c r="F24" s="287"/>
      <c r="G24" s="287"/>
      <c r="H24" s="287"/>
      <c r="I24" s="287"/>
      <c r="J24" s="288">
        <f t="shared" si="4"/>
        <v>0</v>
      </c>
      <c r="K24" s="288"/>
      <c r="L24" s="287"/>
      <c r="M24" s="287"/>
      <c r="N24" s="287"/>
      <c r="O24" s="288"/>
      <c r="P24" s="287"/>
      <c r="Q24" s="287"/>
      <c r="R24" s="289">
        <f t="shared" si="5"/>
        <v>0</v>
      </c>
      <c r="T24" s="152"/>
    </row>
    <row r="25" spans="1:20" s="151" customFormat="1" ht="38.25" hidden="1" customHeight="1" x14ac:dyDescent="0.3">
      <c r="A25" s="129" t="s">
        <v>112</v>
      </c>
      <c r="B25" s="129" t="s">
        <v>113</v>
      </c>
      <c r="C25" s="129" t="s">
        <v>81</v>
      </c>
      <c r="D25" s="132" t="s">
        <v>114</v>
      </c>
      <c r="E25" s="223">
        <f t="shared" si="3"/>
        <v>0</v>
      </c>
      <c r="F25" s="223"/>
      <c r="G25" s="287"/>
      <c r="H25" s="287"/>
      <c r="I25" s="287"/>
      <c r="J25" s="316">
        <f t="shared" si="4"/>
        <v>0</v>
      </c>
      <c r="K25" s="223"/>
      <c r="L25" s="287"/>
      <c r="M25" s="287"/>
      <c r="N25" s="287"/>
      <c r="O25" s="223"/>
      <c r="P25" s="287"/>
      <c r="Q25" s="287"/>
      <c r="R25" s="289">
        <f t="shared" si="5"/>
        <v>0</v>
      </c>
      <c r="T25" s="152"/>
    </row>
    <row r="26" spans="1:20" s="105" customFormat="1" ht="68.25" hidden="1" customHeight="1" x14ac:dyDescent="0.3">
      <c r="A26" s="176"/>
      <c r="B26" s="176"/>
      <c r="C26" s="176"/>
      <c r="D26" s="357" t="s">
        <v>342</v>
      </c>
      <c r="E26" s="235">
        <f t="shared" si="3"/>
        <v>0</v>
      </c>
      <c r="F26" s="235"/>
      <c r="G26" s="301"/>
      <c r="H26" s="301"/>
      <c r="I26" s="301"/>
      <c r="J26" s="316">
        <f t="shared" si="4"/>
        <v>0</v>
      </c>
      <c r="K26" s="235"/>
      <c r="L26" s="301"/>
      <c r="M26" s="301"/>
      <c r="N26" s="301"/>
      <c r="O26" s="235"/>
      <c r="P26" s="301"/>
      <c r="Q26" s="301"/>
      <c r="R26" s="336">
        <f t="shared" si="5"/>
        <v>0</v>
      </c>
    </row>
    <row r="27" spans="1:20" s="151" customFormat="1" ht="24" hidden="1" customHeight="1" x14ac:dyDescent="0.3">
      <c r="A27" s="129" t="s">
        <v>115</v>
      </c>
      <c r="B27" s="129" t="s">
        <v>116</v>
      </c>
      <c r="C27" s="129" t="s">
        <v>81</v>
      </c>
      <c r="D27" s="254" t="s">
        <v>13</v>
      </c>
      <c r="E27" s="223">
        <f t="shared" si="3"/>
        <v>0</v>
      </c>
      <c r="F27" s="223"/>
      <c r="G27" s="223"/>
      <c r="H27" s="223"/>
      <c r="I27" s="285"/>
      <c r="J27" s="316">
        <f t="shared" si="4"/>
        <v>0</v>
      </c>
      <c r="K27" s="288"/>
      <c r="L27" s="287"/>
      <c r="M27" s="287"/>
      <c r="N27" s="287"/>
      <c r="O27" s="288"/>
      <c r="P27" s="285"/>
      <c r="Q27" s="285"/>
      <c r="R27" s="289">
        <f t="shared" si="5"/>
        <v>0</v>
      </c>
      <c r="T27" s="152"/>
    </row>
    <row r="28" spans="1:20" s="103" customFormat="1" ht="21.75" hidden="1" customHeight="1" x14ac:dyDescent="0.3">
      <c r="A28" s="129" t="s">
        <v>108</v>
      </c>
      <c r="B28" s="129" t="s">
        <v>118</v>
      </c>
      <c r="C28" s="129" t="s">
        <v>81</v>
      </c>
      <c r="D28" s="254" t="s">
        <v>117</v>
      </c>
      <c r="E28" s="223">
        <f t="shared" si="3"/>
        <v>0</v>
      </c>
      <c r="F28" s="223"/>
      <c r="G28" s="223"/>
      <c r="H28" s="223"/>
      <c r="I28" s="285"/>
      <c r="J28" s="316">
        <f t="shared" si="4"/>
        <v>0</v>
      </c>
      <c r="K28" s="288"/>
      <c r="L28" s="287"/>
      <c r="M28" s="287"/>
      <c r="N28" s="287"/>
      <c r="O28" s="288"/>
      <c r="P28" s="285"/>
      <c r="Q28" s="285"/>
      <c r="R28" s="289">
        <f t="shared" si="5"/>
        <v>0</v>
      </c>
      <c r="T28" s="153"/>
    </row>
    <row r="29" spans="1:20" s="104" customFormat="1" ht="22.5" hidden="1" customHeight="1" x14ac:dyDescent="0.3">
      <c r="A29" s="176"/>
      <c r="B29" s="176"/>
      <c r="C29" s="176"/>
      <c r="D29" s="178" t="s">
        <v>235</v>
      </c>
      <c r="E29" s="235">
        <f t="shared" ref="E29" si="7">SUM(F29,I29)</f>
        <v>0</v>
      </c>
      <c r="F29" s="235"/>
      <c r="G29" s="301"/>
      <c r="H29" s="301"/>
      <c r="I29" s="301"/>
      <c r="J29" s="316">
        <f t="shared" si="4"/>
        <v>0</v>
      </c>
      <c r="K29" s="235"/>
      <c r="L29" s="301"/>
      <c r="M29" s="301"/>
      <c r="N29" s="301"/>
      <c r="O29" s="235"/>
      <c r="P29" s="301"/>
      <c r="Q29" s="301"/>
      <c r="R29" s="289">
        <f t="shared" si="5"/>
        <v>0</v>
      </c>
      <c r="T29" s="105"/>
    </row>
    <row r="30" spans="1:20" s="106" customFormat="1" ht="32.25" hidden="1" customHeight="1" x14ac:dyDescent="0.3">
      <c r="A30" s="129" t="s">
        <v>120</v>
      </c>
      <c r="B30" s="129" t="s">
        <v>83</v>
      </c>
      <c r="C30" s="129" t="s">
        <v>54</v>
      </c>
      <c r="D30" s="230" t="s">
        <v>14</v>
      </c>
      <c r="E30" s="223">
        <f t="shared" si="3"/>
        <v>0</v>
      </c>
      <c r="F30" s="213"/>
      <c r="G30" s="287"/>
      <c r="H30" s="287"/>
      <c r="I30" s="287"/>
      <c r="J30" s="316">
        <f t="shared" si="4"/>
        <v>0</v>
      </c>
      <c r="K30" s="288"/>
      <c r="L30" s="287"/>
      <c r="M30" s="287"/>
      <c r="N30" s="287"/>
      <c r="O30" s="288"/>
      <c r="P30" s="287"/>
      <c r="Q30" s="287"/>
      <c r="R30" s="289">
        <f t="shared" si="5"/>
        <v>0</v>
      </c>
    </row>
    <row r="31" spans="1:20" s="103" customFormat="1" ht="32.25" hidden="1" customHeight="1" x14ac:dyDescent="0.3">
      <c r="A31" s="129" t="s">
        <v>119</v>
      </c>
      <c r="B31" s="129" t="s">
        <v>122</v>
      </c>
      <c r="C31" s="129" t="s">
        <v>54</v>
      </c>
      <c r="D31" s="231" t="s">
        <v>121</v>
      </c>
      <c r="E31" s="223">
        <f t="shared" si="3"/>
        <v>0</v>
      </c>
      <c r="F31" s="213"/>
      <c r="G31" s="213"/>
      <c r="H31" s="213"/>
      <c r="I31" s="213"/>
      <c r="J31" s="316">
        <f t="shared" si="4"/>
        <v>0</v>
      </c>
      <c r="K31" s="288"/>
      <c r="L31" s="213"/>
      <c r="M31" s="213"/>
      <c r="N31" s="213"/>
      <c r="O31" s="288"/>
      <c r="P31" s="213"/>
      <c r="Q31" s="213"/>
      <c r="R31" s="289">
        <f t="shared" si="5"/>
        <v>0</v>
      </c>
      <c r="T31" s="153"/>
    </row>
    <row r="32" spans="1:20" s="154" customFormat="1" ht="26.25" hidden="1" customHeight="1" x14ac:dyDescent="0.3">
      <c r="A32" s="129" t="s">
        <v>126</v>
      </c>
      <c r="B32" s="129" t="s">
        <v>84</v>
      </c>
      <c r="C32" s="129" t="s">
        <v>54</v>
      </c>
      <c r="D32" s="231" t="s">
        <v>127</v>
      </c>
      <c r="E32" s="223">
        <f t="shared" si="3"/>
        <v>0</v>
      </c>
      <c r="F32" s="213"/>
      <c r="G32" s="213"/>
      <c r="H32" s="213"/>
      <c r="I32" s="213"/>
      <c r="J32" s="316">
        <f t="shared" si="4"/>
        <v>0</v>
      </c>
      <c r="K32" s="223"/>
      <c r="L32" s="213"/>
      <c r="M32" s="213"/>
      <c r="N32" s="213"/>
      <c r="O32" s="223"/>
      <c r="P32" s="213"/>
      <c r="Q32" s="213"/>
      <c r="R32" s="289">
        <f t="shared" si="5"/>
        <v>0</v>
      </c>
      <c r="T32" s="155"/>
    </row>
    <row r="33" spans="1:20" s="103" customFormat="1" ht="24.75" hidden="1" customHeight="1" x14ac:dyDescent="0.3">
      <c r="A33" s="129" t="s">
        <v>123</v>
      </c>
      <c r="B33" s="129" t="s">
        <v>124</v>
      </c>
      <c r="C33" s="129" t="s">
        <v>54</v>
      </c>
      <c r="D33" s="231" t="s">
        <v>125</v>
      </c>
      <c r="E33" s="223">
        <f t="shared" si="3"/>
        <v>0</v>
      </c>
      <c r="F33" s="213"/>
      <c r="G33" s="287"/>
      <c r="H33" s="286"/>
      <c r="I33" s="286"/>
      <c r="J33" s="316">
        <f t="shared" si="4"/>
        <v>0</v>
      </c>
      <c r="K33" s="288"/>
      <c r="L33" s="287"/>
      <c r="M33" s="287"/>
      <c r="N33" s="287"/>
      <c r="O33" s="288"/>
      <c r="P33" s="287"/>
      <c r="Q33" s="287"/>
      <c r="R33" s="289">
        <f t="shared" si="5"/>
        <v>0</v>
      </c>
      <c r="T33" s="153"/>
    </row>
    <row r="34" spans="1:20" s="101" customFormat="1" ht="63.75" hidden="1" customHeight="1" x14ac:dyDescent="0.3">
      <c r="A34" s="133" t="s">
        <v>128</v>
      </c>
      <c r="B34" s="129" t="s">
        <v>85</v>
      </c>
      <c r="C34" s="133" t="s">
        <v>54</v>
      </c>
      <c r="D34" s="228" t="s">
        <v>15</v>
      </c>
      <c r="E34" s="223">
        <f t="shared" si="3"/>
        <v>0</v>
      </c>
      <c r="F34" s="213"/>
      <c r="G34" s="286"/>
      <c r="H34" s="286"/>
      <c r="I34" s="286"/>
      <c r="J34" s="316">
        <f t="shared" si="4"/>
        <v>0</v>
      </c>
      <c r="K34" s="288"/>
      <c r="L34" s="287"/>
      <c r="M34" s="287"/>
      <c r="N34" s="287"/>
      <c r="O34" s="288"/>
      <c r="P34" s="287"/>
      <c r="Q34" s="287"/>
      <c r="R34" s="289">
        <f t="shared" si="5"/>
        <v>0</v>
      </c>
      <c r="T34" s="102"/>
    </row>
    <row r="35" spans="1:20" s="103" customFormat="1" ht="32.25" hidden="1" customHeight="1" x14ac:dyDescent="0.3">
      <c r="A35" s="302" t="s">
        <v>129</v>
      </c>
      <c r="B35" s="302" t="s">
        <v>130</v>
      </c>
      <c r="C35" s="221" t="s">
        <v>53</v>
      </c>
      <c r="D35" s="303" t="s">
        <v>131</v>
      </c>
      <c r="E35" s="223">
        <f t="shared" si="3"/>
        <v>0</v>
      </c>
      <c r="F35" s="223"/>
      <c r="G35" s="304"/>
      <c r="H35" s="304"/>
      <c r="I35" s="304"/>
      <c r="J35" s="316">
        <f t="shared" si="4"/>
        <v>0</v>
      </c>
      <c r="K35" s="288"/>
      <c r="L35" s="304"/>
      <c r="M35" s="304"/>
      <c r="N35" s="304"/>
      <c r="O35" s="288"/>
      <c r="P35" s="304"/>
      <c r="Q35" s="304"/>
      <c r="R35" s="289">
        <f t="shared" si="5"/>
        <v>0</v>
      </c>
      <c r="T35" s="153"/>
    </row>
    <row r="36" spans="1:20" s="103" customFormat="1" ht="36" hidden="1" customHeight="1" x14ac:dyDescent="0.3">
      <c r="A36" s="253" t="s">
        <v>132</v>
      </c>
      <c r="B36" s="129" t="s">
        <v>87</v>
      </c>
      <c r="C36" s="305" t="s">
        <v>52</v>
      </c>
      <c r="D36" s="239" t="s">
        <v>17</v>
      </c>
      <c r="E36" s="284">
        <f t="shared" si="3"/>
        <v>0</v>
      </c>
      <c r="F36" s="223"/>
      <c r="G36" s="306"/>
      <c r="H36" s="306"/>
      <c r="I36" s="306"/>
      <c r="J36" s="316">
        <f t="shared" si="4"/>
        <v>0</v>
      </c>
      <c r="K36" s="288"/>
      <c r="L36" s="306"/>
      <c r="M36" s="306"/>
      <c r="N36" s="306"/>
      <c r="O36" s="288"/>
      <c r="P36" s="306"/>
      <c r="Q36" s="306"/>
      <c r="R36" s="289">
        <f t="shared" si="5"/>
        <v>0</v>
      </c>
      <c r="T36" s="153"/>
    </row>
    <row r="37" spans="1:20" s="103" customFormat="1" ht="33.75" hidden="1" customHeight="1" x14ac:dyDescent="0.3">
      <c r="A37" s="129" t="s">
        <v>133</v>
      </c>
      <c r="B37" s="129" t="s">
        <v>88</v>
      </c>
      <c r="C37" s="241" t="s">
        <v>52</v>
      </c>
      <c r="D37" s="239" t="s">
        <v>16</v>
      </c>
      <c r="E37" s="284">
        <f t="shared" si="3"/>
        <v>0</v>
      </c>
      <c r="F37" s="213"/>
      <c r="G37" s="287"/>
      <c r="H37" s="287"/>
      <c r="I37" s="287"/>
      <c r="J37" s="316">
        <f t="shared" si="4"/>
        <v>0</v>
      </c>
      <c r="K37" s="288"/>
      <c r="L37" s="304"/>
      <c r="M37" s="304"/>
      <c r="N37" s="304"/>
      <c r="O37" s="288"/>
      <c r="P37" s="304"/>
      <c r="Q37" s="304"/>
      <c r="R37" s="289">
        <f t="shared" si="5"/>
        <v>0</v>
      </c>
      <c r="T37" s="153"/>
    </row>
    <row r="38" spans="1:20" s="103" customFormat="1" ht="33" hidden="1" customHeight="1" x14ac:dyDescent="0.3">
      <c r="A38" s="129" t="s">
        <v>280</v>
      </c>
      <c r="B38" s="129" t="s">
        <v>281</v>
      </c>
      <c r="C38" s="241" t="s">
        <v>52</v>
      </c>
      <c r="D38" s="239" t="s">
        <v>282</v>
      </c>
      <c r="E38" s="284">
        <f t="shared" si="3"/>
        <v>0</v>
      </c>
      <c r="F38" s="213"/>
      <c r="G38" s="287"/>
      <c r="H38" s="287"/>
      <c r="I38" s="287"/>
      <c r="J38" s="316">
        <f t="shared" si="4"/>
        <v>0</v>
      </c>
      <c r="K38" s="288"/>
      <c r="L38" s="304"/>
      <c r="M38" s="304"/>
      <c r="N38" s="304"/>
      <c r="O38" s="288"/>
      <c r="P38" s="304"/>
      <c r="Q38" s="304"/>
      <c r="R38" s="289">
        <f t="shared" si="5"/>
        <v>0</v>
      </c>
      <c r="T38" s="153"/>
    </row>
    <row r="39" spans="1:20" s="103" customFormat="1" ht="30" hidden="1" customHeight="1" x14ac:dyDescent="0.3">
      <c r="A39" s="242" t="s">
        <v>265</v>
      </c>
      <c r="B39" s="242" t="s">
        <v>192</v>
      </c>
      <c r="C39" s="242" t="s">
        <v>260</v>
      </c>
      <c r="D39" s="243" t="s">
        <v>193</v>
      </c>
      <c r="E39" s="284">
        <f t="shared" ref="E39:E43" si="8">SUM(F39,I39)</f>
        <v>0</v>
      </c>
      <c r="F39" s="213"/>
      <c r="G39" s="287"/>
      <c r="H39" s="287"/>
      <c r="I39" s="287"/>
      <c r="J39" s="316">
        <f t="shared" si="4"/>
        <v>0</v>
      </c>
      <c r="K39" s="288"/>
      <c r="L39" s="304"/>
      <c r="M39" s="304"/>
      <c r="N39" s="304"/>
      <c r="O39" s="288"/>
      <c r="P39" s="304"/>
      <c r="Q39" s="304"/>
      <c r="R39" s="289">
        <f t="shared" si="5"/>
        <v>0</v>
      </c>
      <c r="T39" s="153"/>
    </row>
    <row r="40" spans="1:20" s="103" customFormat="1" ht="31.5" hidden="1" customHeight="1" x14ac:dyDescent="0.3">
      <c r="A40" s="242" t="s">
        <v>283</v>
      </c>
      <c r="B40" s="242" t="s">
        <v>285</v>
      </c>
      <c r="C40" s="242" t="s">
        <v>55</v>
      </c>
      <c r="D40" s="243" t="s">
        <v>287</v>
      </c>
      <c r="E40" s="284">
        <f t="shared" si="8"/>
        <v>0</v>
      </c>
      <c r="F40" s="213"/>
      <c r="G40" s="287"/>
      <c r="H40" s="287"/>
      <c r="I40" s="287"/>
      <c r="J40" s="316">
        <f t="shared" si="4"/>
        <v>0</v>
      </c>
      <c r="K40" s="288"/>
      <c r="L40" s="304"/>
      <c r="M40" s="304"/>
      <c r="N40" s="304"/>
      <c r="O40" s="288"/>
      <c r="P40" s="304"/>
      <c r="Q40" s="304"/>
      <c r="R40" s="289">
        <f t="shared" si="5"/>
        <v>0</v>
      </c>
      <c r="T40" s="153"/>
    </row>
    <row r="41" spans="1:20" s="103" customFormat="1" ht="30.75" hidden="1" customHeight="1" x14ac:dyDescent="0.3">
      <c r="A41" s="242" t="s">
        <v>284</v>
      </c>
      <c r="B41" s="242" t="s">
        <v>286</v>
      </c>
      <c r="C41" s="242" t="s">
        <v>55</v>
      </c>
      <c r="D41" s="243" t="s">
        <v>288</v>
      </c>
      <c r="E41" s="284">
        <f t="shared" si="8"/>
        <v>0</v>
      </c>
      <c r="F41" s="213"/>
      <c r="G41" s="287"/>
      <c r="H41" s="287"/>
      <c r="I41" s="287"/>
      <c r="J41" s="316">
        <f t="shared" si="4"/>
        <v>0</v>
      </c>
      <c r="K41" s="288"/>
      <c r="L41" s="304"/>
      <c r="M41" s="304"/>
      <c r="N41" s="304"/>
      <c r="O41" s="288"/>
      <c r="P41" s="304"/>
      <c r="Q41" s="304"/>
      <c r="R41" s="289">
        <f t="shared" si="5"/>
        <v>0</v>
      </c>
      <c r="T41" s="153"/>
    </row>
    <row r="42" spans="1:20" s="103" customFormat="1" ht="23.25" hidden="1" customHeight="1" x14ac:dyDescent="0.3">
      <c r="A42" s="242" t="s">
        <v>266</v>
      </c>
      <c r="B42" s="242" t="s">
        <v>267</v>
      </c>
      <c r="C42" s="242" t="s">
        <v>55</v>
      </c>
      <c r="D42" s="243" t="s">
        <v>268</v>
      </c>
      <c r="E42" s="284">
        <f t="shared" si="8"/>
        <v>0</v>
      </c>
      <c r="F42" s="213"/>
      <c r="G42" s="287"/>
      <c r="H42" s="287"/>
      <c r="I42" s="287"/>
      <c r="J42" s="316">
        <f t="shared" si="4"/>
        <v>0</v>
      </c>
      <c r="K42" s="288"/>
      <c r="L42" s="304"/>
      <c r="M42" s="304"/>
      <c r="N42" s="304"/>
      <c r="O42" s="288"/>
      <c r="P42" s="304"/>
      <c r="Q42" s="304"/>
      <c r="R42" s="289">
        <f t="shared" si="5"/>
        <v>0</v>
      </c>
      <c r="T42" s="153"/>
    </row>
    <row r="43" spans="1:20" s="103" customFormat="1" ht="47.25" hidden="1" customHeight="1" x14ac:dyDescent="0.3">
      <c r="A43" s="129" t="s">
        <v>262</v>
      </c>
      <c r="B43" s="129" t="s">
        <v>263</v>
      </c>
      <c r="C43" s="241" t="s">
        <v>55</v>
      </c>
      <c r="D43" s="245" t="s">
        <v>261</v>
      </c>
      <c r="E43" s="284">
        <f t="shared" si="8"/>
        <v>0</v>
      </c>
      <c r="F43" s="213"/>
      <c r="G43" s="287"/>
      <c r="H43" s="287"/>
      <c r="I43" s="287"/>
      <c r="J43" s="316">
        <f t="shared" si="4"/>
        <v>0</v>
      </c>
      <c r="K43" s="288"/>
      <c r="L43" s="304"/>
      <c r="M43" s="304"/>
      <c r="N43" s="304"/>
      <c r="O43" s="288"/>
      <c r="P43" s="304"/>
      <c r="Q43" s="304"/>
      <c r="R43" s="289">
        <f t="shared" si="5"/>
        <v>0</v>
      </c>
      <c r="T43" s="153"/>
    </row>
    <row r="44" spans="1:20" s="101" customFormat="1" ht="24" hidden="1" customHeight="1" x14ac:dyDescent="0.3">
      <c r="A44" s="129" t="s">
        <v>134</v>
      </c>
      <c r="B44" s="129" t="s">
        <v>135</v>
      </c>
      <c r="C44" s="129" t="s">
        <v>55</v>
      </c>
      <c r="D44" s="247" t="s">
        <v>136</v>
      </c>
      <c r="E44" s="223">
        <f t="shared" si="3"/>
        <v>0</v>
      </c>
      <c r="F44" s="223"/>
      <c r="G44" s="287"/>
      <c r="H44" s="287"/>
      <c r="I44" s="287"/>
      <c r="J44" s="316">
        <f t="shared" si="4"/>
        <v>0</v>
      </c>
      <c r="K44" s="288"/>
      <c r="L44" s="287"/>
      <c r="M44" s="287"/>
      <c r="N44" s="287"/>
      <c r="O44" s="288"/>
      <c r="P44" s="287"/>
      <c r="Q44" s="287"/>
      <c r="R44" s="289">
        <f t="shared" si="5"/>
        <v>0</v>
      </c>
      <c r="T44" s="102"/>
    </row>
    <row r="45" spans="1:20" s="101" customFormat="1" ht="33.75" hidden="1" customHeight="1" x14ac:dyDescent="0.3">
      <c r="A45" s="129" t="s">
        <v>289</v>
      </c>
      <c r="B45" s="129" t="s">
        <v>290</v>
      </c>
      <c r="C45" s="129" t="s">
        <v>260</v>
      </c>
      <c r="D45" s="247" t="s">
        <v>291</v>
      </c>
      <c r="E45" s="223">
        <f t="shared" si="3"/>
        <v>0</v>
      </c>
      <c r="F45" s="223"/>
      <c r="G45" s="287"/>
      <c r="H45" s="287"/>
      <c r="I45" s="287"/>
      <c r="J45" s="316">
        <f t="shared" si="4"/>
        <v>0</v>
      </c>
      <c r="K45" s="288"/>
      <c r="L45" s="287"/>
      <c r="M45" s="287"/>
      <c r="N45" s="287"/>
      <c r="O45" s="288"/>
      <c r="P45" s="287"/>
      <c r="Q45" s="287"/>
      <c r="R45" s="289">
        <f t="shared" si="5"/>
        <v>0</v>
      </c>
      <c r="T45" s="102"/>
    </row>
    <row r="46" spans="1:20" s="101" customFormat="1" ht="21.75" hidden="1" customHeight="1" x14ac:dyDescent="0.3">
      <c r="A46" s="253" t="s">
        <v>292</v>
      </c>
      <c r="B46" s="253" t="s">
        <v>293</v>
      </c>
      <c r="C46" s="253" t="s">
        <v>311</v>
      </c>
      <c r="D46" s="254" t="s">
        <v>294</v>
      </c>
      <c r="E46" s="223">
        <f t="shared" ref="E46" si="9">SUM(F46,I46)</f>
        <v>0</v>
      </c>
      <c r="F46" s="223"/>
      <c r="G46" s="287"/>
      <c r="H46" s="287"/>
      <c r="I46" s="287"/>
      <c r="J46" s="316">
        <f t="shared" si="4"/>
        <v>0</v>
      </c>
      <c r="K46" s="288"/>
      <c r="L46" s="287"/>
      <c r="M46" s="287"/>
      <c r="N46" s="287"/>
      <c r="O46" s="288"/>
      <c r="P46" s="287"/>
      <c r="Q46" s="287"/>
      <c r="R46" s="289">
        <f t="shared" si="5"/>
        <v>0</v>
      </c>
      <c r="T46" s="102"/>
    </row>
    <row r="47" spans="1:20" s="101" customFormat="1" ht="30.75" hidden="1" customHeight="1" x14ac:dyDescent="0.3">
      <c r="A47" s="253" t="s">
        <v>322</v>
      </c>
      <c r="B47" s="253" t="s">
        <v>89</v>
      </c>
      <c r="C47" s="253" t="s">
        <v>196</v>
      </c>
      <c r="D47" s="254" t="s">
        <v>195</v>
      </c>
      <c r="E47" s="223">
        <f t="shared" si="3"/>
        <v>0</v>
      </c>
      <c r="F47" s="223"/>
      <c r="G47" s="287"/>
      <c r="H47" s="287"/>
      <c r="I47" s="287"/>
      <c r="J47" s="316">
        <f t="shared" si="4"/>
        <v>0</v>
      </c>
      <c r="K47" s="288"/>
      <c r="L47" s="287"/>
      <c r="M47" s="287"/>
      <c r="N47" s="287"/>
      <c r="O47" s="288"/>
      <c r="P47" s="287"/>
      <c r="Q47" s="287"/>
      <c r="R47" s="289">
        <f t="shared" si="5"/>
        <v>0</v>
      </c>
      <c r="T47" s="102"/>
    </row>
    <row r="48" spans="1:20" s="3" customFormat="1" ht="30.75" customHeight="1" x14ac:dyDescent="0.3">
      <c r="A48" s="290" t="s">
        <v>477</v>
      </c>
      <c r="B48" s="290" t="s">
        <v>478</v>
      </c>
      <c r="C48" s="290" t="s">
        <v>196</v>
      </c>
      <c r="D48" s="464" t="s">
        <v>479</v>
      </c>
      <c r="E48" s="295">
        <f t="shared" si="3"/>
        <v>0</v>
      </c>
      <c r="F48" s="295"/>
      <c r="G48" s="296"/>
      <c r="H48" s="296"/>
      <c r="I48" s="296"/>
      <c r="J48" s="291">
        <f t="shared" si="4"/>
        <v>218000</v>
      </c>
      <c r="K48" s="291">
        <v>218000</v>
      </c>
      <c r="L48" s="296"/>
      <c r="M48" s="296"/>
      <c r="N48" s="296"/>
      <c r="O48" s="291">
        <v>218000</v>
      </c>
      <c r="P48" s="296"/>
      <c r="Q48" s="296"/>
      <c r="R48" s="415">
        <f t="shared" si="5"/>
        <v>218000</v>
      </c>
      <c r="T48" s="394"/>
    </row>
    <row r="49" spans="1:20" s="101" customFormat="1" ht="33" hidden="1" customHeight="1" x14ac:dyDescent="0.3">
      <c r="A49" s="129" t="s">
        <v>313</v>
      </c>
      <c r="B49" s="129" t="s">
        <v>314</v>
      </c>
      <c r="C49" s="129" t="s">
        <v>59</v>
      </c>
      <c r="D49" s="247" t="s">
        <v>315</v>
      </c>
      <c r="E49" s="223">
        <f t="shared" ref="E49" si="10">SUM(F49,I49)</f>
        <v>0</v>
      </c>
      <c r="F49" s="223"/>
      <c r="G49" s="287"/>
      <c r="H49" s="287"/>
      <c r="I49" s="287"/>
      <c r="J49" s="316">
        <f t="shared" si="4"/>
        <v>0</v>
      </c>
      <c r="K49" s="288"/>
      <c r="L49" s="287"/>
      <c r="M49" s="287"/>
      <c r="N49" s="287"/>
      <c r="O49" s="288"/>
      <c r="P49" s="287"/>
      <c r="Q49" s="287"/>
      <c r="R49" s="286">
        <f t="shared" si="5"/>
        <v>0</v>
      </c>
      <c r="T49" s="102"/>
    </row>
    <row r="50" spans="1:20" s="101" customFormat="1" ht="43.5" hidden="1" customHeight="1" x14ac:dyDescent="0.3">
      <c r="A50" s="129" t="s">
        <v>264</v>
      </c>
      <c r="B50" s="129" t="s">
        <v>198</v>
      </c>
      <c r="C50" s="129" t="s">
        <v>56</v>
      </c>
      <c r="D50" s="132" t="s">
        <v>197</v>
      </c>
      <c r="E50" s="223">
        <f t="shared" si="3"/>
        <v>0</v>
      </c>
      <c r="F50" s="213"/>
      <c r="G50" s="287"/>
      <c r="H50" s="287"/>
      <c r="I50" s="287"/>
      <c r="J50" s="316">
        <f t="shared" si="4"/>
        <v>0</v>
      </c>
      <c r="K50" s="288"/>
      <c r="L50" s="287"/>
      <c r="M50" s="287"/>
      <c r="N50" s="287"/>
      <c r="O50" s="288"/>
      <c r="P50" s="287"/>
      <c r="Q50" s="287"/>
      <c r="R50" s="286">
        <f t="shared" si="5"/>
        <v>0</v>
      </c>
      <c r="T50" s="102"/>
    </row>
    <row r="51" spans="1:20" s="101" customFormat="1" ht="35.25" hidden="1" customHeight="1" x14ac:dyDescent="0.3">
      <c r="A51" s="129" t="s">
        <v>137</v>
      </c>
      <c r="B51" s="129" t="s">
        <v>138</v>
      </c>
      <c r="C51" s="129" t="s">
        <v>68</v>
      </c>
      <c r="D51" s="132" t="s">
        <v>19</v>
      </c>
      <c r="E51" s="223">
        <f t="shared" si="3"/>
        <v>0</v>
      </c>
      <c r="F51" s="223"/>
      <c r="G51" s="223"/>
      <c r="H51" s="223"/>
      <c r="I51" s="223"/>
      <c r="J51" s="316">
        <f t="shared" si="4"/>
        <v>0</v>
      </c>
      <c r="K51" s="288"/>
      <c r="L51" s="223"/>
      <c r="M51" s="223"/>
      <c r="N51" s="223"/>
      <c r="O51" s="288"/>
      <c r="P51" s="223"/>
      <c r="Q51" s="223"/>
      <c r="R51" s="286">
        <f t="shared" si="5"/>
        <v>0</v>
      </c>
      <c r="T51" s="102"/>
    </row>
    <row r="52" spans="1:20" s="101" customFormat="1" ht="24.75" hidden="1" customHeight="1" x14ac:dyDescent="0.3">
      <c r="A52" s="129" t="s">
        <v>316</v>
      </c>
      <c r="B52" s="129" t="s">
        <v>139</v>
      </c>
      <c r="C52" s="129" t="s">
        <v>66</v>
      </c>
      <c r="D52" s="132" t="s">
        <v>18</v>
      </c>
      <c r="E52" s="223">
        <f t="shared" ref="E52" si="11">SUM(F52,I52)</f>
        <v>0</v>
      </c>
      <c r="F52" s="223"/>
      <c r="G52" s="223"/>
      <c r="H52" s="223"/>
      <c r="I52" s="223"/>
      <c r="J52" s="316">
        <f t="shared" si="4"/>
        <v>0</v>
      </c>
      <c r="K52" s="288"/>
      <c r="L52" s="223"/>
      <c r="M52" s="223"/>
      <c r="N52" s="223"/>
      <c r="O52" s="288"/>
      <c r="P52" s="223"/>
      <c r="Q52" s="223"/>
      <c r="R52" s="286">
        <f t="shared" si="5"/>
        <v>0</v>
      </c>
      <c r="T52" s="102"/>
    </row>
    <row r="53" spans="1:20" s="101" customFormat="1" ht="28.5" hidden="1" customHeight="1" x14ac:dyDescent="0.3">
      <c r="A53" s="129" t="s">
        <v>140</v>
      </c>
      <c r="B53" s="129" t="s">
        <v>141</v>
      </c>
      <c r="C53" s="129" t="s">
        <v>59</v>
      </c>
      <c r="D53" s="231" t="s">
        <v>82</v>
      </c>
      <c r="E53" s="223">
        <f t="shared" si="3"/>
        <v>0</v>
      </c>
      <c r="F53" s="213"/>
      <c r="G53" s="287"/>
      <c r="H53" s="287"/>
      <c r="I53" s="287"/>
      <c r="J53" s="316">
        <f t="shared" si="4"/>
        <v>0</v>
      </c>
      <c r="K53" s="288"/>
      <c r="L53" s="287"/>
      <c r="M53" s="287"/>
      <c r="N53" s="287"/>
      <c r="O53" s="288"/>
      <c r="P53" s="287"/>
      <c r="Q53" s="287"/>
      <c r="R53" s="286">
        <f t="shared" si="5"/>
        <v>0</v>
      </c>
      <c r="T53" s="102"/>
    </row>
    <row r="54" spans="1:20" s="107" customFormat="1" ht="30" hidden="1" customHeight="1" x14ac:dyDescent="0.3">
      <c r="A54" s="302" t="s">
        <v>143</v>
      </c>
      <c r="B54" s="302" t="s">
        <v>144</v>
      </c>
      <c r="C54" s="302" t="s">
        <v>59</v>
      </c>
      <c r="D54" s="231" t="s">
        <v>142</v>
      </c>
      <c r="E54" s="223">
        <f t="shared" si="3"/>
        <v>0</v>
      </c>
      <c r="F54" s="213"/>
      <c r="G54" s="301"/>
      <c r="H54" s="301"/>
      <c r="I54" s="301"/>
      <c r="J54" s="316">
        <f t="shared" si="4"/>
        <v>0</v>
      </c>
      <c r="K54" s="288"/>
      <c r="L54" s="301"/>
      <c r="M54" s="301"/>
      <c r="N54" s="301"/>
      <c r="O54" s="288"/>
      <c r="P54" s="301"/>
      <c r="Q54" s="301"/>
      <c r="R54" s="286">
        <f t="shared" si="5"/>
        <v>0</v>
      </c>
      <c r="T54" s="170"/>
    </row>
    <row r="55" spans="1:20" s="77" customFormat="1" ht="36.75" hidden="1" customHeight="1" x14ac:dyDescent="0.3">
      <c r="A55" s="253" t="s">
        <v>145</v>
      </c>
      <c r="B55" s="129" t="s">
        <v>146</v>
      </c>
      <c r="C55" s="307" t="s">
        <v>147</v>
      </c>
      <c r="D55" s="308" t="s">
        <v>148</v>
      </c>
      <c r="E55" s="223">
        <f t="shared" si="3"/>
        <v>0</v>
      </c>
      <c r="F55" s="223"/>
      <c r="G55" s="309"/>
      <c r="H55" s="309"/>
      <c r="I55" s="309"/>
      <c r="J55" s="223">
        <f t="shared" si="4"/>
        <v>0</v>
      </c>
      <c r="K55" s="288"/>
      <c r="L55" s="309"/>
      <c r="M55" s="309"/>
      <c r="N55" s="309"/>
      <c r="O55" s="288"/>
      <c r="P55" s="309"/>
      <c r="Q55" s="309"/>
      <c r="R55" s="286">
        <f t="shared" si="5"/>
        <v>0</v>
      </c>
    </row>
    <row r="56" spans="1:20" s="77" customFormat="1" ht="64.5" hidden="1" customHeight="1" x14ac:dyDescent="0.3">
      <c r="A56" s="253"/>
      <c r="B56" s="129"/>
      <c r="C56" s="307"/>
      <c r="D56" s="463" t="s">
        <v>447</v>
      </c>
      <c r="E56" s="235">
        <f t="shared" si="3"/>
        <v>0</v>
      </c>
      <c r="F56" s="235"/>
      <c r="G56" s="309"/>
      <c r="H56" s="309"/>
      <c r="I56" s="309"/>
      <c r="J56" s="316">
        <f t="shared" si="4"/>
        <v>0</v>
      </c>
      <c r="K56" s="288"/>
      <c r="L56" s="309"/>
      <c r="M56" s="309"/>
      <c r="N56" s="309"/>
      <c r="O56" s="288"/>
      <c r="P56" s="309"/>
      <c r="Q56" s="309"/>
      <c r="R56" s="334">
        <f t="shared" si="5"/>
        <v>0</v>
      </c>
    </row>
    <row r="57" spans="1:20" s="77" customFormat="1" ht="64.5" hidden="1" customHeight="1" x14ac:dyDescent="0.3">
      <c r="A57" s="253"/>
      <c r="B57" s="129"/>
      <c r="C57" s="307"/>
      <c r="D57" s="463" t="s">
        <v>446</v>
      </c>
      <c r="E57" s="235">
        <f t="shared" si="3"/>
        <v>0</v>
      </c>
      <c r="F57" s="235"/>
      <c r="G57" s="309"/>
      <c r="H57" s="309"/>
      <c r="I57" s="309"/>
      <c r="J57" s="316">
        <f t="shared" si="4"/>
        <v>0</v>
      </c>
      <c r="K57" s="288"/>
      <c r="L57" s="309"/>
      <c r="M57" s="309"/>
      <c r="N57" s="309"/>
      <c r="O57" s="288"/>
      <c r="P57" s="309"/>
      <c r="Q57" s="309"/>
      <c r="R57" s="334">
        <f t="shared" si="5"/>
        <v>0</v>
      </c>
    </row>
    <row r="58" spans="1:20" s="77" customFormat="1" ht="41.25" hidden="1" customHeight="1" x14ac:dyDescent="0.3">
      <c r="A58" s="307" t="s">
        <v>269</v>
      </c>
      <c r="B58" s="129" t="s">
        <v>270</v>
      </c>
      <c r="C58" s="307" t="s">
        <v>67</v>
      </c>
      <c r="D58" s="308" t="s">
        <v>271</v>
      </c>
      <c r="E58" s="223">
        <f t="shared" si="3"/>
        <v>0</v>
      </c>
      <c r="F58" s="223"/>
      <c r="G58" s="309"/>
      <c r="H58" s="309"/>
      <c r="I58" s="309"/>
      <c r="J58" s="223">
        <f t="shared" si="4"/>
        <v>0</v>
      </c>
      <c r="K58" s="288"/>
      <c r="L58" s="309"/>
      <c r="M58" s="309"/>
      <c r="N58" s="309"/>
      <c r="O58" s="288"/>
      <c r="P58" s="309"/>
      <c r="Q58" s="309"/>
      <c r="R58" s="286">
        <f t="shared" si="5"/>
        <v>0</v>
      </c>
    </row>
    <row r="59" spans="1:20" s="77" customFormat="1" ht="23.25" hidden="1" customHeight="1" x14ac:dyDescent="0.3">
      <c r="A59" s="283" t="s">
        <v>149</v>
      </c>
      <c r="B59" s="283" t="s">
        <v>150</v>
      </c>
      <c r="C59" s="283" t="s">
        <v>57</v>
      </c>
      <c r="D59" s="231" t="s">
        <v>151</v>
      </c>
      <c r="E59" s="223">
        <f t="shared" si="3"/>
        <v>0</v>
      </c>
      <c r="F59" s="223"/>
      <c r="G59" s="309"/>
      <c r="H59" s="309"/>
      <c r="I59" s="309"/>
      <c r="J59" s="288">
        <f t="shared" ref="J59" si="12">SUM(L59,O59)</f>
        <v>0</v>
      </c>
      <c r="K59" s="288"/>
      <c r="L59" s="309"/>
      <c r="M59" s="309"/>
      <c r="N59" s="309"/>
      <c r="O59" s="288"/>
      <c r="P59" s="309"/>
      <c r="Q59" s="309"/>
      <c r="R59" s="289">
        <f t="shared" si="5"/>
        <v>0</v>
      </c>
    </row>
    <row r="60" spans="1:20" s="68" customFormat="1" ht="56.25" customHeight="1" x14ac:dyDescent="0.3">
      <c r="A60" s="113" t="s">
        <v>24</v>
      </c>
      <c r="B60" s="113"/>
      <c r="C60" s="113"/>
      <c r="D60" s="280" t="s">
        <v>97</v>
      </c>
      <c r="E60" s="281">
        <f>SUM(E61)</f>
        <v>0</v>
      </c>
      <c r="F60" s="282">
        <f t="shared" ref="F60:R60" si="13">SUM(F61)</f>
        <v>0</v>
      </c>
      <c r="G60" s="282">
        <f t="shared" si="13"/>
        <v>0</v>
      </c>
      <c r="H60" s="282">
        <f t="shared" si="13"/>
        <v>0</v>
      </c>
      <c r="I60" s="282">
        <f t="shared" si="13"/>
        <v>0</v>
      </c>
      <c r="J60" s="468">
        <f t="shared" si="13"/>
        <v>-799268.9</v>
      </c>
      <c r="K60" s="468">
        <f t="shared" si="13"/>
        <v>-799268.9</v>
      </c>
      <c r="L60" s="282">
        <f t="shared" si="13"/>
        <v>0</v>
      </c>
      <c r="M60" s="282">
        <f t="shared" si="13"/>
        <v>0</v>
      </c>
      <c r="N60" s="282">
        <f t="shared" si="13"/>
        <v>0</v>
      </c>
      <c r="O60" s="468">
        <f t="shared" si="13"/>
        <v>-799268.9</v>
      </c>
      <c r="P60" s="468">
        <f t="shared" si="13"/>
        <v>0</v>
      </c>
      <c r="Q60" s="468">
        <f t="shared" si="13"/>
        <v>0</v>
      </c>
      <c r="R60" s="468">
        <f t="shared" si="13"/>
        <v>-799268.9</v>
      </c>
      <c r="T60" s="80">
        <f>SUM(E60,J60)</f>
        <v>-799268.9</v>
      </c>
    </row>
    <row r="61" spans="1:20" s="68" customFormat="1" ht="55.5" customHeight="1" x14ac:dyDescent="0.3">
      <c r="A61" s="113" t="s">
        <v>25</v>
      </c>
      <c r="B61" s="113"/>
      <c r="C61" s="113"/>
      <c r="D61" s="280" t="s">
        <v>97</v>
      </c>
      <c r="E61" s="281">
        <f>SUM(E62:E75)</f>
        <v>0</v>
      </c>
      <c r="F61" s="281">
        <f t="shared" ref="F61:I61" si="14">SUM(F62:F75)</f>
        <v>0</v>
      </c>
      <c r="G61" s="281">
        <f t="shared" si="14"/>
        <v>0</v>
      </c>
      <c r="H61" s="281">
        <f t="shared" si="14"/>
        <v>0</v>
      </c>
      <c r="I61" s="281">
        <f t="shared" si="14"/>
        <v>0</v>
      </c>
      <c r="J61" s="466">
        <f>SUM(J62:J76)</f>
        <v>-799268.9</v>
      </c>
      <c r="K61" s="466">
        <f t="shared" ref="K61:R61" si="15">SUM(K62:K76)</f>
        <v>-799268.9</v>
      </c>
      <c r="L61" s="281">
        <f t="shared" si="15"/>
        <v>0</v>
      </c>
      <c r="M61" s="281">
        <f t="shared" si="15"/>
        <v>0</v>
      </c>
      <c r="N61" s="281">
        <f t="shared" si="15"/>
        <v>0</v>
      </c>
      <c r="O61" s="466">
        <f t="shared" si="15"/>
        <v>-799268.9</v>
      </c>
      <c r="P61" s="466">
        <f t="shared" si="15"/>
        <v>0</v>
      </c>
      <c r="Q61" s="466">
        <f t="shared" si="15"/>
        <v>0</v>
      </c>
      <c r="R61" s="466">
        <f t="shared" si="15"/>
        <v>-799268.9</v>
      </c>
      <c r="T61" s="80">
        <f>SUM(E61,J61)</f>
        <v>-799268.9</v>
      </c>
    </row>
    <row r="62" spans="1:20" s="68" customFormat="1" ht="45.75" hidden="1" customHeight="1" x14ac:dyDescent="0.3">
      <c r="A62" s="414" t="s">
        <v>164</v>
      </c>
      <c r="B62" s="414" t="s">
        <v>99</v>
      </c>
      <c r="C62" s="414" t="s">
        <v>46</v>
      </c>
      <c r="D62" s="412" t="s">
        <v>98</v>
      </c>
      <c r="E62" s="295">
        <f t="shared" ref="E62:E64" si="16">SUM(F62,I62)</f>
        <v>0</v>
      </c>
      <c r="F62" s="295"/>
      <c r="G62" s="291"/>
      <c r="H62" s="291"/>
      <c r="I62" s="291"/>
      <c r="J62" s="295">
        <f t="shared" ref="J62:J66" si="17">SUM(L62,O62)</f>
        <v>0</v>
      </c>
      <c r="K62" s="295"/>
      <c r="L62" s="393"/>
      <c r="M62" s="393"/>
      <c r="N62" s="393"/>
      <c r="O62" s="295"/>
      <c r="P62" s="393"/>
      <c r="Q62" s="393"/>
      <c r="R62" s="415">
        <f t="shared" si="5"/>
        <v>0</v>
      </c>
    </row>
    <row r="63" spans="1:20" s="68" customFormat="1" ht="26.25" customHeight="1" x14ac:dyDescent="0.3">
      <c r="A63" s="217" t="s">
        <v>299</v>
      </c>
      <c r="B63" s="159" t="s">
        <v>61</v>
      </c>
      <c r="C63" s="182" t="s">
        <v>47</v>
      </c>
      <c r="D63" s="183" t="s">
        <v>200</v>
      </c>
      <c r="E63" s="295">
        <f t="shared" si="16"/>
        <v>0</v>
      </c>
      <c r="F63" s="295"/>
      <c r="G63" s="291"/>
      <c r="H63" s="291"/>
      <c r="I63" s="291"/>
      <c r="J63" s="295">
        <f t="shared" si="17"/>
        <v>-222560</v>
      </c>
      <c r="K63" s="295">
        <v>-222560</v>
      </c>
      <c r="L63" s="393"/>
      <c r="M63" s="393"/>
      <c r="N63" s="393"/>
      <c r="O63" s="295">
        <v>-222560</v>
      </c>
      <c r="P63" s="393"/>
      <c r="Q63" s="393"/>
      <c r="R63" s="415">
        <f t="shared" si="5"/>
        <v>-222560</v>
      </c>
    </row>
    <row r="64" spans="1:20" s="68" customFormat="1" ht="57.75" customHeight="1" x14ac:dyDescent="0.3">
      <c r="A64" s="403" t="s">
        <v>480</v>
      </c>
      <c r="B64" s="217" t="s">
        <v>298</v>
      </c>
      <c r="C64" s="217" t="s">
        <v>297</v>
      </c>
      <c r="D64" s="412" t="s">
        <v>296</v>
      </c>
      <c r="E64" s="295">
        <f t="shared" si="16"/>
        <v>0</v>
      </c>
      <c r="F64" s="295"/>
      <c r="G64" s="310"/>
      <c r="H64" s="310"/>
      <c r="I64" s="310"/>
      <c r="J64" s="494">
        <f t="shared" si="17"/>
        <v>-72017.899999999994</v>
      </c>
      <c r="K64" s="467">
        <v>-72017.899999999994</v>
      </c>
      <c r="L64" s="393"/>
      <c r="M64" s="393"/>
      <c r="N64" s="393"/>
      <c r="O64" s="467">
        <v>-72017.899999999994</v>
      </c>
      <c r="P64" s="393"/>
      <c r="Q64" s="393"/>
      <c r="R64" s="415">
        <f t="shared" si="5"/>
        <v>-72017.899999999994</v>
      </c>
    </row>
    <row r="65" spans="1:20" s="191" customFormat="1" ht="56.25" customHeight="1" x14ac:dyDescent="0.3">
      <c r="A65" s="403" t="s">
        <v>317</v>
      </c>
      <c r="B65" s="217" t="s">
        <v>318</v>
      </c>
      <c r="C65" s="217" t="s">
        <v>52</v>
      </c>
      <c r="D65" s="417" t="s">
        <v>319</v>
      </c>
      <c r="E65" s="295">
        <f t="shared" ref="E65" si="18">SUM(F65,I65)</f>
        <v>0</v>
      </c>
      <c r="F65" s="295"/>
      <c r="G65" s="291"/>
      <c r="H65" s="291"/>
      <c r="I65" s="291"/>
      <c r="J65" s="295">
        <f>SUM(O65,L65)</f>
        <v>-45710</v>
      </c>
      <c r="K65" s="295">
        <v>-45710</v>
      </c>
      <c r="L65" s="291"/>
      <c r="M65" s="291"/>
      <c r="N65" s="291"/>
      <c r="O65" s="295">
        <v>-45710</v>
      </c>
      <c r="P65" s="291"/>
      <c r="Q65" s="291"/>
      <c r="R65" s="415">
        <f>SUM(E65,J65)</f>
        <v>-45710</v>
      </c>
    </row>
    <row r="66" spans="1:20" s="418" customFormat="1" ht="39" customHeight="1" x14ac:dyDescent="0.3">
      <c r="A66" s="403" t="s">
        <v>191</v>
      </c>
      <c r="B66" s="403" t="s">
        <v>192</v>
      </c>
      <c r="C66" s="403" t="s">
        <v>260</v>
      </c>
      <c r="D66" s="409" t="s">
        <v>193</v>
      </c>
      <c r="E66" s="295">
        <f t="shared" ref="E66:E78" si="19">SUM(F66,I66)</f>
        <v>0</v>
      </c>
      <c r="F66" s="295"/>
      <c r="G66" s="310"/>
      <c r="H66" s="310"/>
      <c r="I66" s="310"/>
      <c r="J66" s="295">
        <f t="shared" si="17"/>
        <v>-113110</v>
      </c>
      <c r="K66" s="295">
        <v>-113110</v>
      </c>
      <c r="L66" s="310"/>
      <c r="M66" s="310"/>
      <c r="N66" s="310"/>
      <c r="O66" s="295">
        <v>-113110</v>
      </c>
      <c r="P66" s="310"/>
      <c r="Q66" s="310"/>
      <c r="R66" s="415">
        <f t="shared" si="5"/>
        <v>-113110</v>
      </c>
    </row>
    <row r="67" spans="1:20" s="418" customFormat="1" ht="39.75" hidden="1" customHeight="1" x14ac:dyDescent="0.3">
      <c r="A67" s="403" t="s">
        <v>246</v>
      </c>
      <c r="B67" s="403" t="s">
        <v>247</v>
      </c>
      <c r="C67" s="403" t="s">
        <v>55</v>
      </c>
      <c r="D67" s="409" t="s">
        <v>248</v>
      </c>
      <c r="E67" s="295">
        <f t="shared" ref="E67:E69" si="20">SUM(F67,I67)</f>
        <v>0</v>
      </c>
      <c r="F67" s="295"/>
      <c r="G67" s="310"/>
      <c r="H67" s="310"/>
      <c r="I67" s="310"/>
      <c r="J67" s="291">
        <f t="shared" ref="J67:J73" si="21">SUM(L67,O67)</f>
        <v>0</v>
      </c>
      <c r="K67" s="295"/>
      <c r="L67" s="310"/>
      <c r="M67" s="310"/>
      <c r="N67" s="310"/>
      <c r="O67" s="295"/>
      <c r="P67" s="310"/>
      <c r="Q67" s="310"/>
      <c r="R67" s="415">
        <f t="shared" si="5"/>
        <v>0</v>
      </c>
    </row>
    <row r="68" spans="1:20" s="418" customFormat="1" ht="38.25" hidden="1" customHeight="1" x14ac:dyDescent="0.3">
      <c r="A68" s="403" t="s">
        <v>300</v>
      </c>
      <c r="B68" s="403" t="s">
        <v>301</v>
      </c>
      <c r="C68" s="403" t="s">
        <v>55</v>
      </c>
      <c r="D68" s="409" t="s">
        <v>302</v>
      </c>
      <c r="E68" s="295">
        <f t="shared" si="20"/>
        <v>0</v>
      </c>
      <c r="F68" s="295"/>
      <c r="G68" s="310"/>
      <c r="H68" s="310"/>
      <c r="I68" s="310"/>
      <c r="J68" s="291">
        <f t="shared" si="21"/>
        <v>0</v>
      </c>
      <c r="K68" s="295"/>
      <c r="L68" s="310"/>
      <c r="M68" s="310"/>
      <c r="N68" s="310"/>
      <c r="O68" s="295"/>
      <c r="P68" s="310"/>
      <c r="Q68" s="310"/>
      <c r="R68" s="415">
        <f t="shared" si="5"/>
        <v>0</v>
      </c>
    </row>
    <row r="69" spans="1:20" s="418" customFormat="1" ht="22.5" hidden="1" customHeight="1" x14ac:dyDescent="0.3">
      <c r="A69" s="403" t="s">
        <v>303</v>
      </c>
      <c r="B69" s="403" t="s">
        <v>135</v>
      </c>
      <c r="C69" s="217" t="s">
        <v>55</v>
      </c>
      <c r="D69" s="419" t="s">
        <v>136</v>
      </c>
      <c r="E69" s="295">
        <f t="shared" si="20"/>
        <v>0</v>
      </c>
      <c r="F69" s="295"/>
      <c r="G69" s="310"/>
      <c r="H69" s="310"/>
      <c r="I69" s="310"/>
      <c r="J69" s="291">
        <f t="shared" si="21"/>
        <v>0</v>
      </c>
      <c r="K69" s="295"/>
      <c r="L69" s="310"/>
      <c r="M69" s="310"/>
      <c r="N69" s="310"/>
      <c r="O69" s="295"/>
      <c r="P69" s="310"/>
      <c r="Q69" s="310"/>
      <c r="R69" s="415">
        <f t="shared" si="5"/>
        <v>0</v>
      </c>
    </row>
    <row r="70" spans="1:20" s="68" customFormat="1" ht="27" customHeight="1" x14ac:dyDescent="0.3">
      <c r="A70" s="290" t="s">
        <v>303</v>
      </c>
      <c r="B70" s="290" t="s">
        <v>135</v>
      </c>
      <c r="C70" s="290" t="s">
        <v>55</v>
      </c>
      <c r="D70" s="465" t="s">
        <v>136</v>
      </c>
      <c r="E70" s="295">
        <f>SUM(F70,I70)</f>
        <v>0</v>
      </c>
      <c r="F70" s="295"/>
      <c r="G70" s="291"/>
      <c r="H70" s="291"/>
      <c r="I70" s="291"/>
      <c r="J70" s="295">
        <f>SUM(O70,L70)</f>
        <v>-10350</v>
      </c>
      <c r="K70" s="295">
        <v>-10350</v>
      </c>
      <c r="L70" s="291"/>
      <c r="M70" s="291"/>
      <c r="N70" s="291"/>
      <c r="O70" s="295">
        <v>-10350</v>
      </c>
      <c r="P70" s="291"/>
      <c r="Q70" s="291"/>
      <c r="R70" s="415">
        <f>SUM(E70,J70)</f>
        <v>-10350</v>
      </c>
    </row>
    <row r="71" spans="1:20" s="68" customFormat="1" ht="36.75" customHeight="1" x14ac:dyDescent="0.3">
      <c r="A71" s="290" t="s">
        <v>194</v>
      </c>
      <c r="B71" s="290" t="s">
        <v>89</v>
      </c>
      <c r="C71" s="290" t="s">
        <v>196</v>
      </c>
      <c r="D71" s="408" t="s">
        <v>195</v>
      </c>
      <c r="E71" s="295">
        <f t="shared" si="19"/>
        <v>0</v>
      </c>
      <c r="F71" s="295"/>
      <c r="G71" s="310"/>
      <c r="H71" s="310"/>
      <c r="I71" s="310"/>
      <c r="J71" s="291">
        <f t="shared" si="21"/>
        <v>-335521</v>
      </c>
      <c r="K71" s="295">
        <v>-335521</v>
      </c>
      <c r="L71" s="420"/>
      <c r="M71" s="420"/>
      <c r="N71" s="420"/>
      <c r="O71" s="295">
        <v>-335521</v>
      </c>
      <c r="P71" s="420"/>
      <c r="Q71" s="310"/>
      <c r="R71" s="415">
        <f t="shared" si="5"/>
        <v>-335521</v>
      </c>
    </row>
    <row r="72" spans="1:20" s="68" customFormat="1" ht="25.5" hidden="1" customHeight="1" x14ac:dyDescent="0.3">
      <c r="A72" s="413" t="s">
        <v>304</v>
      </c>
      <c r="B72" s="217" t="s">
        <v>273</v>
      </c>
      <c r="C72" s="217" t="s">
        <v>196</v>
      </c>
      <c r="D72" s="412" t="s">
        <v>274</v>
      </c>
      <c r="E72" s="295">
        <f>SUM(F72,I72)</f>
        <v>0</v>
      </c>
      <c r="F72" s="295"/>
      <c r="G72" s="310"/>
      <c r="H72" s="310"/>
      <c r="I72" s="310"/>
      <c r="J72" s="291">
        <f t="shared" si="21"/>
        <v>0</v>
      </c>
      <c r="K72" s="295"/>
      <c r="L72" s="420"/>
      <c r="M72" s="420"/>
      <c r="N72" s="420"/>
      <c r="O72" s="295"/>
      <c r="P72" s="420"/>
      <c r="Q72" s="310"/>
      <c r="R72" s="292">
        <f t="shared" si="5"/>
        <v>0</v>
      </c>
    </row>
    <row r="73" spans="1:20" s="68" customFormat="1" ht="36" hidden="1" customHeight="1" x14ac:dyDescent="0.3">
      <c r="A73" s="217" t="s">
        <v>339</v>
      </c>
      <c r="B73" s="217" t="s">
        <v>340</v>
      </c>
      <c r="C73" s="217" t="s">
        <v>196</v>
      </c>
      <c r="D73" s="412" t="s">
        <v>341</v>
      </c>
      <c r="E73" s="295">
        <f>SUM(F73,I73)</f>
        <v>0</v>
      </c>
      <c r="F73" s="295"/>
      <c r="G73" s="291"/>
      <c r="H73" s="291"/>
      <c r="I73" s="291"/>
      <c r="J73" s="291">
        <f t="shared" si="21"/>
        <v>0</v>
      </c>
      <c r="K73" s="295"/>
      <c r="L73" s="393"/>
      <c r="M73" s="393"/>
      <c r="N73" s="393"/>
      <c r="O73" s="295"/>
      <c r="P73" s="310"/>
      <c r="Q73" s="393"/>
      <c r="R73" s="292">
        <f t="shared" si="5"/>
        <v>0</v>
      </c>
    </row>
    <row r="74" spans="1:20" s="86" customFormat="1" ht="51" hidden="1" customHeight="1" x14ac:dyDescent="0.3">
      <c r="A74" s="313" t="s">
        <v>199</v>
      </c>
      <c r="B74" s="313" t="s">
        <v>198</v>
      </c>
      <c r="C74" s="176" t="s">
        <v>56</v>
      </c>
      <c r="D74" s="314" t="s">
        <v>197</v>
      </c>
      <c r="E74" s="235">
        <f t="shared" si="19"/>
        <v>0</v>
      </c>
      <c r="F74" s="235"/>
      <c r="G74" s="315"/>
      <c r="H74" s="315"/>
      <c r="I74" s="315"/>
      <c r="J74" s="316"/>
      <c r="K74" s="316"/>
      <c r="L74" s="317"/>
      <c r="M74" s="317"/>
      <c r="N74" s="317"/>
      <c r="O74" s="316"/>
      <c r="P74" s="317"/>
      <c r="Q74" s="315"/>
      <c r="R74" s="286">
        <f t="shared" si="5"/>
        <v>0</v>
      </c>
    </row>
    <row r="75" spans="1:20" s="77" customFormat="1" ht="24.75" hidden="1" customHeight="1" x14ac:dyDescent="0.3">
      <c r="A75" s="253" t="s">
        <v>305</v>
      </c>
      <c r="B75" s="129" t="s">
        <v>150</v>
      </c>
      <c r="C75" s="129" t="s">
        <v>57</v>
      </c>
      <c r="D75" s="231" t="s">
        <v>151</v>
      </c>
      <c r="E75" s="223">
        <f t="shared" si="19"/>
        <v>0</v>
      </c>
      <c r="F75" s="223"/>
      <c r="G75" s="288"/>
      <c r="H75" s="288"/>
      <c r="I75" s="288"/>
      <c r="J75" s="223"/>
      <c r="K75" s="223"/>
      <c r="L75" s="288"/>
      <c r="M75" s="288"/>
      <c r="N75" s="288"/>
      <c r="O75" s="223"/>
      <c r="P75" s="288"/>
      <c r="Q75" s="288"/>
      <c r="R75" s="286">
        <f t="shared" si="5"/>
        <v>0</v>
      </c>
    </row>
    <row r="76" spans="1:20" s="68" customFormat="1" ht="37.5" hidden="1" customHeight="1" x14ac:dyDescent="0.3">
      <c r="A76" s="217" t="s">
        <v>233</v>
      </c>
      <c r="B76" s="217" t="s">
        <v>232</v>
      </c>
      <c r="C76" s="217" t="s">
        <v>196</v>
      </c>
      <c r="D76" s="412" t="s">
        <v>231</v>
      </c>
      <c r="E76" s="295">
        <f>SUM(F76,I76)</f>
        <v>0</v>
      </c>
      <c r="F76" s="295"/>
      <c r="G76" s="291"/>
      <c r="H76" s="291"/>
      <c r="I76" s="291"/>
      <c r="J76" s="295">
        <f>SUM(L76,O76)</f>
        <v>0</v>
      </c>
      <c r="K76" s="295"/>
      <c r="L76" s="393"/>
      <c r="M76" s="393"/>
      <c r="N76" s="393"/>
      <c r="O76" s="295"/>
      <c r="P76" s="310"/>
      <c r="Q76" s="393"/>
      <c r="R76" s="292">
        <f t="shared" si="5"/>
        <v>0</v>
      </c>
    </row>
    <row r="77" spans="1:20" hidden="1" x14ac:dyDescent="0.2"/>
    <row r="78" spans="1:20" s="77" customFormat="1" ht="14.1" hidden="1" customHeight="1" x14ac:dyDescent="0.3">
      <c r="A78" s="318"/>
      <c r="B78" s="318"/>
      <c r="C78" s="318"/>
      <c r="D78" s="319"/>
      <c r="E78" s="223">
        <f t="shared" si="19"/>
        <v>0</v>
      </c>
      <c r="F78" s="223"/>
      <c r="G78" s="311"/>
      <c r="H78" s="311"/>
      <c r="I78" s="311"/>
      <c r="J78" s="320">
        <f>SUM(L78,O78)</f>
        <v>0</v>
      </c>
      <c r="K78" s="320"/>
      <c r="L78" s="311"/>
      <c r="M78" s="311"/>
      <c r="N78" s="311"/>
      <c r="O78" s="311"/>
      <c r="P78" s="311"/>
      <c r="Q78" s="311"/>
      <c r="R78" s="289">
        <f t="shared" si="5"/>
        <v>0</v>
      </c>
    </row>
    <row r="79" spans="1:20" s="68" customFormat="1" ht="45" customHeight="1" x14ac:dyDescent="0.3">
      <c r="A79" s="113" t="s">
        <v>167</v>
      </c>
      <c r="B79" s="321"/>
      <c r="C79" s="321"/>
      <c r="D79" s="161" t="s">
        <v>94</v>
      </c>
      <c r="E79" s="322">
        <f>SUM(E80)</f>
        <v>-828300</v>
      </c>
      <c r="F79" s="322">
        <f t="shared" ref="F79:R79" si="22">SUM(F80)</f>
        <v>-828300</v>
      </c>
      <c r="G79" s="322">
        <f t="shared" si="22"/>
        <v>-211000</v>
      </c>
      <c r="H79" s="322">
        <f t="shared" si="22"/>
        <v>-530000</v>
      </c>
      <c r="I79" s="322">
        <f t="shared" si="22"/>
        <v>0</v>
      </c>
      <c r="J79" s="322">
        <f t="shared" si="22"/>
        <v>0</v>
      </c>
      <c r="K79" s="322">
        <f t="shared" si="22"/>
        <v>0</v>
      </c>
      <c r="L79" s="322">
        <f t="shared" si="22"/>
        <v>0</v>
      </c>
      <c r="M79" s="322">
        <f t="shared" si="22"/>
        <v>0</v>
      </c>
      <c r="N79" s="322">
        <f t="shared" si="22"/>
        <v>0</v>
      </c>
      <c r="O79" s="322">
        <f t="shared" si="22"/>
        <v>0</v>
      </c>
      <c r="P79" s="322">
        <f t="shared" si="22"/>
        <v>0</v>
      </c>
      <c r="Q79" s="322">
        <f t="shared" si="22"/>
        <v>0</v>
      </c>
      <c r="R79" s="476">
        <f t="shared" si="22"/>
        <v>-828300</v>
      </c>
      <c r="T79" s="168">
        <f t="shared" ref="T79:T80" si="23">SUM(E79,J79)</f>
        <v>-828300</v>
      </c>
    </row>
    <row r="80" spans="1:20" s="3" customFormat="1" ht="42" customHeight="1" x14ac:dyDescent="0.3">
      <c r="A80" s="113" t="s">
        <v>166</v>
      </c>
      <c r="B80" s="321"/>
      <c r="C80" s="321"/>
      <c r="D80" s="161" t="s">
        <v>94</v>
      </c>
      <c r="E80" s="322">
        <f>SUM(E82,E91,E94,E95,E100)</f>
        <v>-828300</v>
      </c>
      <c r="F80" s="322">
        <f t="shared" ref="F80:H80" si="24">SUM(F82,F91,F94,F95,F100)</f>
        <v>-828300</v>
      </c>
      <c r="G80" s="322">
        <f t="shared" si="24"/>
        <v>-211000</v>
      </c>
      <c r="H80" s="322">
        <f t="shared" si="24"/>
        <v>-530000</v>
      </c>
      <c r="I80" s="322">
        <f t="shared" ref="I80:Q80" si="25">SUM(I81:I82,I84,I94,I95,I100)</f>
        <v>0</v>
      </c>
      <c r="J80" s="322">
        <f t="shared" si="25"/>
        <v>0</v>
      </c>
      <c r="K80" s="322">
        <f t="shared" si="25"/>
        <v>0</v>
      </c>
      <c r="L80" s="322">
        <f t="shared" si="25"/>
        <v>0</v>
      </c>
      <c r="M80" s="322">
        <f t="shared" si="25"/>
        <v>0</v>
      </c>
      <c r="N80" s="322">
        <f t="shared" si="25"/>
        <v>0</v>
      </c>
      <c r="O80" s="322">
        <f t="shared" si="25"/>
        <v>0</v>
      </c>
      <c r="P80" s="322">
        <f t="shared" si="25"/>
        <v>0</v>
      </c>
      <c r="Q80" s="322">
        <f t="shared" si="25"/>
        <v>0</v>
      </c>
      <c r="R80" s="476">
        <f>SUM(R82,R91,R94,R95,R100)</f>
        <v>-828300</v>
      </c>
      <c r="T80" s="168">
        <f t="shared" si="23"/>
        <v>-828300</v>
      </c>
    </row>
    <row r="81" spans="1:36" s="3" customFormat="1" ht="59.25" hidden="1" customHeight="1" x14ac:dyDescent="0.3">
      <c r="A81" s="217" t="s">
        <v>165</v>
      </c>
      <c r="B81" s="217" t="s">
        <v>99</v>
      </c>
      <c r="C81" s="217" t="s">
        <v>46</v>
      </c>
      <c r="D81" s="412" t="s">
        <v>98</v>
      </c>
      <c r="E81" s="219">
        <f>SUM(F81,I81)</f>
        <v>0</v>
      </c>
      <c r="F81" s="219"/>
      <c r="G81" s="219"/>
      <c r="H81" s="296"/>
      <c r="I81" s="296"/>
      <c r="J81" s="292">
        <f t="shared" ref="J81:J102" si="26">SUM(L81,O81)</f>
        <v>0</v>
      </c>
      <c r="K81" s="292"/>
      <c r="L81" s="296"/>
      <c r="M81" s="296"/>
      <c r="N81" s="296"/>
      <c r="O81" s="292"/>
      <c r="P81" s="292"/>
      <c r="Q81" s="292"/>
      <c r="R81" s="415">
        <f>SUM(E81,J81)</f>
        <v>0</v>
      </c>
    </row>
    <row r="82" spans="1:36" s="68" customFormat="1" ht="28.5" customHeight="1" x14ac:dyDescent="0.3">
      <c r="A82" s="159" t="s">
        <v>201</v>
      </c>
      <c r="B82" s="159" t="s">
        <v>61</v>
      </c>
      <c r="C82" s="182" t="s">
        <v>47</v>
      </c>
      <c r="D82" s="183" t="s">
        <v>200</v>
      </c>
      <c r="E82" s="219">
        <f>SUM(F82,I82)</f>
        <v>-530000</v>
      </c>
      <c r="F82" s="219">
        <v>-530000</v>
      </c>
      <c r="G82" s="219"/>
      <c r="H82" s="296">
        <v>-530000</v>
      </c>
      <c r="I82" s="296"/>
      <c r="J82" s="292">
        <f t="shared" ref="J82:J84" si="27">SUM(L82,O82)</f>
        <v>0</v>
      </c>
      <c r="K82" s="292"/>
      <c r="L82" s="296"/>
      <c r="M82" s="296"/>
      <c r="N82" s="296"/>
      <c r="O82" s="292"/>
      <c r="P82" s="292"/>
      <c r="Q82" s="292"/>
      <c r="R82" s="415">
        <f t="shared" ref="R82:R103" si="28">SUM(E82,J82)</f>
        <v>-530000</v>
      </c>
    </row>
    <row r="83" spans="1:36" s="167" customFormat="1" ht="66" hidden="1" customHeight="1" x14ac:dyDescent="0.3">
      <c r="A83" s="324"/>
      <c r="B83" s="324"/>
      <c r="C83" s="325"/>
      <c r="D83" s="361" t="s">
        <v>448</v>
      </c>
      <c r="E83" s="326">
        <f t="shared" ref="E83:E104" si="29">SUM(F83,I83)</f>
        <v>0</v>
      </c>
      <c r="F83" s="300"/>
      <c r="G83" s="300"/>
      <c r="H83" s="299"/>
      <c r="I83" s="299"/>
      <c r="J83" s="300">
        <f t="shared" si="26"/>
        <v>0</v>
      </c>
      <c r="K83" s="294"/>
      <c r="L83" s="299"/>
      <c r="M83" s="299"/>
      <c r="N83" s="299"/>
      <c r="O83" s="294"/>
      <c r="P83" s="294"/>
      <c r="Q83" s="294"/>
      <c r="R83" s="496">
        <f t="shared" si="28"/>
        <v>0</v>
      </c>
    </row>
    <row r="84" spans="1:36" s="110" customFormat="1" ht="75.75" hidden="1" customHeight="1" x14ac:dyDescent="0.3">
      <c r="A84" s="159" t="s">
        <v>202</v>
      </c>
      <c r="B84" s="159" t="s">
        <v>62</v>
      </c>
      <c r="C84" s="182" t="s">
        <v>48</v>
      </c>
      <c r="D84" s="183" t="s">
        <v>336</v>
      </c>
      <c r="E84" s="219">
        <f>SUM(F84,I84)</f>
        <v>0</v>
      </c>
      <c r="F84" s="327"/>
      <c r="G84" s="219"/>
      <c r="H84" s="291"/>
      <c r="I84" s="292"/>
      <c r="J84" s="292">
        <f t="shared" si="27"/>
        <v>0</v>
      </c>
      <c r="K84" s="219"/>
      <c r="L84" s="219"/>
      <c r="M84" s="219"/>
      <c r="N84" s="219"/>
      <c r="O84" s="219"/>
      <c r="P84" s="295"/>
      <c r="Q84" s="295"/>
      <c r="R84" s="480">
        <f t="shared" si="28"/>
        <v>0</v>
      </c>
    </row>
    <row r="85" spans="1:36" s="158" customFormat="1" ht="64.5" hidden="1" customHeight="1" x14ac:dyDescent="0.3">
      <c r="A85" s="297"/>
      <c r="B85" s="297"/>
      <c r="C85" s="328"/>
      <c r="D85" s="361" t="s">
        <v>448</v>
      </c>
      <c r="E85" s="329">
        <f>SUM(F85,I85)</f>
        <v>0</v>
      </c>
      <c r="F85" s="298"/>
      <c r="G85" s="298"/>
      <c r="H85" s="293"/>
      <c r="I85" s="293"/>
      <c r="J85" s="298">
        <f>SUM(L85,O85)</f>
        <v>0</v>
      </c>
      <c r="K85" s="298"/>
      <c r="L85" s="293"/>
      <c r="M85" s="293"/>
      <c r="N85" s="293"/>
      <c r="O85" s="298"/>
      <c r="P85" s="293"/>
      <c r="Q85" s="293"/>
      <c r="R85" s="496">
        <f>SUM(E85,J85)</f>
        <v>0</v>
      </c>
    </row>
    <row r="86" spans="1:36" s="77" customFormat="1" ht="34.5" hidden="1" customHeight="1" x14ac:dyDescent="0.3">
      <c r="A86" s="133"/>
      <c r="B86" s="133"/>
      <c r="C86" s="112"/>
      <c r="D86" s="357" t="s">
        <v>348</v>
      </c>
      <c r="E86" s="362">
        <f>SUM(F86,I86)</f>
        <v>0</v>
      </c>
      <c r="F86" s="334"/>
      <c r="G86" s="334"/>
      <c r="H86" s="288"/>
      <c r="I86" s="286"/>
      <c r="J86" s="235">
        <f>SUM(L86,O86)</f>
        <v>0</v>
      </c>
      <c r="K86" s="223"/>
      <c r="L86" s="223"/>
      <c r="M86" s="223"/>
      <c r="N86" s="223"/>
      <c r="O86" s="223"/>
      <c r="P86" s="223"/>
      <c r="Q86" s="223"/>
      <c r="R86" s="497">
        <f>SUM(E86,J86)</f>
        <v>0</v>
      </c>
    </row>
    <row r="87" spans="1:36" s="86" customFormat="1" ht="60.75" hidden="1" customHeight="1" x14ac:dyDescent="0.3">
      <c r="A87" s="331"/>
      <c r="B87" s="331"/>
      <c r="C87" s="332"/>
      <c r="D87" s="330" t="s">
        <v>334</v>
      </c>
      <c r="E87" s="333">
        <f t="shared" ref="E87" si="30">SUM(F87,I87)</f>
        <v>0</v>
      </c>
      <c r="F87" s="334"/>
      <c r="G87" s="334"/>
      <c r="H87" s="301"/>
      <c r="I87" s="301"/>
      <c r="J87" s="334">
        <f t="shared" ref="J87" si="31">SUM(L87,O87)</f>
        <v>0</v>
      </c>
      <c r="K87" s="148"/>
      <c r="L87" s="301"/>
      <c r="M87" s="301"/>
      <c r="N87" s="301"/>
      <c r="O87" s="148"/>
      <c r="P87" s="148"/>
      <c r="Q87" s="148"/>
      <c r="R87" s="497">
        <f t="shared" ref="R87" si="32">SUM(E87,J87)</f>
        <v>0</v>
      </c>
    </row>
    <row r="88" spans="1:36" s="68" customFormat="1" ht="65.25" hidden="1" customHeight="1" x14ac:dyDescent="0.3">
      <c r="A88" s="159"/>
      <c r="B88" s="159"/>
      <c r="C88" s="182"/>
      <c r="D88" s="188" t="s">
        <v>335</v>
      </c>
      <c r="E88" s="329">
        <f>SUM(F88,I88)</f>
        <v>0</v>
      </c>
      <c r="F88" s="300"/>
      <c r="G88" s="300"/>
      <c r="H88" s="291"/>
      <c r="I88" s="292"/>
      <c r="J88" s="298">
        <f>SUM(L88,O88)</f>
        <v>0</v>
      </c>
      <c r="K88" s="298"/>
      <c r="L88" s="298"/>
      <c r="M88" s="298"/>
      <c r="N88" s="298"/>
      <c r="O88" s="298"/>
      <c r="P88" s="295"/>
      <c r="Q88" s="295"/>
      <c r="R88" s="496">
        <f>SUM(E88,J88)</f>
        <v>0</v>
      </c>
    </row>
    <row r="89" spans="1:36" s="364" customFormat="1" ht="48.75" hidden="1" customHeight="1" x14ac:dyDescent="0.3">
      <c r="A89" s="176"/>
      <c r="B89" s="176"/>
      <c r="C89" s="177"/>
      <c r="D89" s="330" t="s">
        <v>349</v>
      </c>
      <c r="E89" s="362">
        <f t="shared" si="29"/>
        <v>0</v>
      </c>
      <c r="F89" s="235"/>
      <c r="G89" s="235"/>
      <c r="H89" s="316"/>
      <c r="I89" s="316"/>
      <c r="J89" s="235">
        <f t="shared" si="26"/>
        <v>0</v>
      </c>
      <c r="K89" s="235"/>
      <c r="L89" s="316"/>
      <c r="M89" s="316"/>
      <c r="N89" s="316"/>
      <c r="O89" s="235"/>
      <c r="P89" s="316"/>
      <c r="Q89" s="316"/>
      <c r="R89" s="497">
        <f t="shared" si="28"/>
        <v>0</v>
      </c>
      <c r="S89" s="363"/>
      <c r="T89" s="363"/>
      <c r="U89" s="363"/>
      <c r="V89" s="363"/>
      <c r="W89" s="363"/>
      <c r="X89" s="363"/>
      <c r="Y89" s="363"/>
      <c r="Z89" s="363"/>
      <c r="AA89" s="363"/>
      <c r="AB89" s="363"/>
      <c r="AC89" s="363"/>
      <c r="AD89" s="363"/>
      <c r="AE89" s="363"/>
      <c r="AF89" s="363"/>
      <c r="AG89" s="363"/>
      <c r="AH89" s="363"/>
      <c r="AI89" s="363"/>
      <c r="AJ89" s="363"/>
    </row>
    <row r="90" spans="1:36" s="157" customFormat="1" ht="45" hidden="1" customHeight="1" x14ac:dyDescent="0.3">
      <c r="A90" s="331"/>
      <c r="B90" s="331"/>
      <c r="C90" s="332"/>
      <c r="D90" s="330" t="s">
        <v>309</v>
      </c>
      <c r="E90" s="333">
        <f t="shared" si="29"/>
        <v>0</v>
      </c>
      <c r="F90" s="334"/>
      <c r="G90" s="334"/>
      <c r="H90" s="148"/>
      <c r="I90" s="148"/>
      <c r="J90" s="334">
        <f t="shared" si="26"/>
        <v>0</v>
      </c>
      <c r="K90" s="334"/>
      <c r="L90" s="148"/>
      <c r="M90" s="148"/>
      <c r="N90" s="148"/>
      <c r="O90" s="334"/>
      <c r="P90" s="148"/>
      <c r="Q90" s="148"/>
      <c r="R90" s="495">
        <f t="shared" si="28"/>
        <v>0</v>
      </c>
    </row>
    <row r="91" spans="1:36" s="68" customFormat="1" ht="78.75" customHeight="1" x14ac:dyDescent="0.3">
      <c r="A91" s="159" t="s">
        <v>203</v>
      </c>
      <c r="B91" s="159" t="s">
        <v>60</v>
      </c>
      <c r="C91" s="159" t="s">
        <v>49</v>
      </c>
      <c r="D91" s="469" t="s">
        <v>484</v>
      </c>
      <c r="E91" s="219">
        <f t="shared" si="29"/>
        <v>-40750</v>
      </c>
      <c r="F91" s="219">
        <v>-40750</v>
      </c>
      <c r="G91" s="219"/>
      <c r="H91" s="292"/>
      <c r="I91" s="292"/>
      <c r="J91" s="219">
        <f t="shared" si="26"/>
        <v>0</v>
      </c>
      <c r="K91" s="219"/>
      <c r="L91" s="219"/>
      <c r="M91" s="219"/>
      <c r="N91" s="219"/>
      <c r="O91" s="219"/>
      <c r="P91" s="292"/>
      <c r="Q91" s="292"/>
      <c r="R91" s="480">
        <f t="shared" si="28"/>
        <v>-40750</v>
      </c>
    </row>
    <row r="92" spans="1:36" s="157" customFormat="1" ht="29.25" hidden="1" customHeight="1" x14ac:dyDescent="0.3">
      <c r="A92" s="331"/>
      <c r="B92" s="331"/>
      <c r="C92" s="331"/>
      <c r="D92" s="178" t="s">
        <v>226</v>
      </c>
      <c r="E92" s="333">
        <f>SUM(F92,I92)</f>
        <v>0</v>
      </c>
      <c r="F92" s="334"/>
      <c r="G92" s="334"/>
      <c r="H92" s="148"/>
      <c r="I92" s="148"/>
      <c r="J92" s="334">
        <f t="shared" si="26"/>
        <v>0</v>
      </c>
      <c r="K92" s="334"/>
      <c r="L92" s="334"/>
      <c r="M92" s="334"/>
      <c r="N92" s="334"/>
      <c r="O92" s="334"/>
      <c r="P92" s="148"/>
      <c r="Q92" s="148"/>
      <c r="R92" s="495">
        <f t="shared" si="28"/>
        <v>0</v>
      </c>
    </row>
    <row r="93" spans="1:36" s="157" customFormat="1" ht="64.5" hidden="1" customHeight="1" x14ac:dyDescent="0.3">
      <c r="A93" s="331"/>
      <c r="B93" s="331"/>
      <c r="C93" s="331"/>
      <c r="D93" s="330" t="s">
        <v>275</v>
      </c>
      <c r="E93" s="333">
        <f>SUM(F93,I93)</f>
        <v>0</v>
      </c>
      <c r="F93" s="334"/>
      <c r="G93" s="334"/>
      <c r="H93" s="148"/>
      <c r="I93" s="148"/>
      <c r="J93" s="334">
        <f t="shared" si="26"/>
        <v>0</v>
      </c>
      <c r="K93" s="334"/>
      <c r="L93" s="334"/>
      <c r="M93" s="334"/>
      <c r="N93" s="334"/>
      <c r="O93" s="334"/>
      <c r="P93" s="148"/>
      <c r="Q93" s="148"/>
      <c r="R93" s="495">
        <f t="shared" si="28"/>
        <v>0</v>
      </c>
    </row>
    <row r="94" spans="1:36" s="68" customFormat="1" ht="56.25" customHeight="1" x14ac:dyDescent="0.3">
      <c r="A94" s="159" t="s">
        <v>205</v>
      </c>
      <c r="B94" s="159" t="s">
        <v>53</v>
      </c>
      <c r="C94" s="159" t="s">
        <v>50</v>
      </c>
      <c r="D94" s="457" t="s">
        <v>204</v>
      </c>
      <c r="E94" s="219">
        <f t="shared" si="29"/>
        <v>-115900</v>
      </c>
      <c r="F94" s="219">
        <v>-115900</v>
      </c>
      <c r="G94" s="219">
        <v>-95000</v>
      </c>
      <c r="H94" s="292"/>
      <c r="I94" s="292"/>
      <c r="J94" s="219">
        <f t="shared" si="26"/>
        <v>0</v>
      </c>
      <c r="K94" s="219"/>
      <c r="L94" s="292"/>
      <c r="M94" s="292"/>
      <c r="N94" s="292"/>
      <c r="O94" s="219"/>
      <c r="P94" s="292"/>
      <c r="Q94" s="292"/>
      <c r="R94" s="480">
        <f t="shared" si="28"/>
        <v>-115900</v>
      </c>
    </row>
    <row r="95" spans="1:36" s="68" customFormat="1" ht="38.25" customHeight="1" x14ac:dyDescent="0.3">
      <c r="A95" s="159" t="s">
        <v>209</v>
      </c>
      <c r="B95" s="159" t="s">
        <v>210</v>
      </c>
      <c r="C95" s="182" t="s">
        <v>51</v>
      </c>
      <c r="D95" s="183" t="s">
        <v>206</v>
      </c>
      <c r="E95" s="327">
        <f t="shared" si="29"/>
        <v>-66000</v>
      </c>
      <c r="F95" s="219">
        <v>-66000</v>
      </c>
      <c r="G95" s="219">
        <v>-54000</v>
      </c>
      <c r="H95" s="292"/>
      <c r="I95" s="292"/>
      <c r="J95" s="219">
        <f t="shared" si="26"/>
        <v>0</v>
      </c>
      <c r="K95" s="219"/>
      <c r="L95" s="292"/>
      <c r="M95" s="292"/>
      <c r="N95" s="292"/>
      <c r="O95" s="219"/>
      <c r="P95" s="292"/>
      <c r="Q95" s="292"/>
      <c r="R95" s="480">
        <f t="shared" si="28"/>
        <v>-66000</v>
      </c>
    </row>
    <row r="96" spans="1:36" s="77" customFormat="1" ht="22.5" hidden="1" customHeight="1" x14ac:dyDescent="0.3">
      <c r="A96" s="133" t="s">
        <v>212</v>
      </c>
      <c r="B96" s="133" t="s">
        <v>213</v>
      </c>
      <c r="C96" s="133" t="s">
        <v>51</v>
      </c>
      <c r="D96" s="239" t="s">
        <v>207</v>
      </c>
      <c r="E96" s="213">
        <f t="shared" si="29"/>
        <v>0</v>
      </c>
      <c r="F96" s="213"/>
      <c r="G96" s="213"/>
      <c r="H96" s="286"/>
      <c r="I96" s="286"/>
      <c r="J96" s="213">
        <f t="shared" si="26"/>
        <v>0</v>
      </c>
      <c r="K96" s="213"/>
      <c r="L96" s="286"/>
      <c r="M96" s="286"/>
      <c r="N96" s="286"/>
      <c r="O96" s="213"/>
      <c r="P96" s="286"/>
      <c r="Q96" s="286"/>
      <c r="R96" s="289">
        <f t="shared" si="28"/>
        <v>0</v>
      </c>
    </row>
    <row r="97" spans="1:35" s="77" customFormat="1" ht="0.75" hidden="1" customHeight="1" x14ac:dyDescent="0.3">
      <c r="A97" s="133" t="s">
        <v>224</v>
      </c>
      <c r="B97" s="133" t="s">
        <v>211</v>
      </c>
      <c r="C97" s="133" t="s">
        <v>51</v>
      </c>
      <c r="D97" s="239" t="s">
        <v>208</v>
      </c>
      <c r="E97" s="213">
        <f t="shared" si="29"/>
        <v>0</v>
      </c>
      <c r="F97" s="213"/>
      <c r="G97" s="213"/>
      <c r="H97" s="286"/>
      <c r="I97" s="286"/>
      <c r="J97" s="213">
        <f t="shared" si="26"/>
        <v>0</v>
      </c>
      <c r="K97" s="286"/>
      <c r="L97" s="286"/>
      <c r="M97" s="286"/>
      <c r="N97" s="286"/>
      <c r="O97" s="286"/>
      <c r="P97" s="286"/>
      <c r="Q97" s="286"/>
      <c r="R97" s="289">
        <f t="shared" si="28"/>
        <v>0</v>
      </c>
    </row>
    <row r="98" spans="1:35" s="77" customFormat="1" ht="39" hidden="1" customHeight="1" x14ac:dyDescent="0.3">
      <c r="A98" s="133" t="s">
        <v>307</v>
      </c>
      <c r="B98" s="133" t="s">
        <v>308</v>
      </c>
      <c r="C98" s="133" t="s">
        <v>51</v>
      </c>
      <c r="D98" s="146" t="s">
        <v>306</v>
      </c>
      <c r="E98" s="213">
        <f t="shared" si="29"/>
        <v>0</v>
      </c>
      <c r="F98" s="213"/>
      <c r="G98" s="213"/>
      <c r="H98" s="286"/>
      <c r="I98" s="286"/>
      <c r="J98" s="213">
        <f t="shared" si="26"/>
        <v>0</v>
      </c>
      <c r="K98" s="348"/>
      <c r="L98" s="286"/>
      <c r="M98" s="286"/>
      <c r="N98" s="286"/>
      <c r="O98" s="348"/>
      <c r="P98" s="286"/>
      <c r="Q98" s="286"/>
      <c r="R98" s="350">
        <f t="shared" si="28"/>
        <v>0</v>
      </c>
    </row>
    <row r="99" spans="1:35" s="86" customFormat="1" ht="53.25" hidden="1" customHeight="1" x14ac:dyDescent="0.35">
      <c r="A99" s="331"/>
      <c r="B99" s="331"/>
      <c r="C99" s="332"/>
      <c r="D99" s="365" t="s">
        <v>310</v>
      </c>
      <c r="E99" s="334">
        <f t="shared" si="29"/>
        <v>0</v>
      </c>
      <c r="F99" s="334"/>
      <c r="G99" s="334"/>
      <c r="H99" s="148"/>
      <c r="I99" s="148"/>
      <c r="J99" s="334">
        <f t="shared" si="26"/>
        <v>0</v>
      </c>
      <c r="K99" s="366"/>
      <c r="L99" s="148"/>
      <c r="M99" s="148"/>
      <c r="N99" s="148"/>
      <c r="O99" s="366"/>
      <c r="P99" s="148"/>
      <c r="Q99" s="148"/>
      <c r="R99" s="336">
        <f t="shared" si="28"/>
        <v>0</v>
      </c>
    </row>
    <row r="100" spans="1:35" s="68" customFormat="1" ht="44.25" customHeight="1" x14ac:dyDescent="0.3">
      <c r="A100" s="159" t="s">
        <v>215</v>
      </c>
      <c r="B100" s="159" t="s">
        <v>216</v>
      </c>
      <c r="C100" s="182" t="s">
        <v>52</v>
      </c>
      <c r="D100" s="183" t="s">
        <v>214</v>
      </c>
      <c r="E100" s="327">
        <f t="shared" si="29"/>
        <v>-75650</v>
      </c>
      <c r="F100" s="219">
        <v>-75650</v>
      </c>
      <c r="G100" s="219">
        <v>-62000</v>
      </c>
      <c r="H100" s="292"/>
      <c r="I100" s="292"/>
      <c r="J100" s="292">
        <f t="shared" si="26"/>
        <v>0</v>
      </c>
      <c r="K100" s="292"/>
      <c r="L100" s="292"/>
      <c r="M100" s="292"/>
      <c r="N100" s="292"/>
      <c r="O100" s="292"/>
      <c r="P100" s="292"/>
      <c r="Q100" s="292"/>
      <c r="R100" s="415">
        <f t="shared" si="28"/>
        <v>-75650</v>
      </c>
    </row>
    <row r="101" spans="1:35" s="77" customFormat="1" ht="24" hidden="1" customHeight="1" x14ac:dyDescent="0.3">
      <c r="A101" s="133" t="s">
        <v>272</v>
      </c>
      <c r="B101" s="129" t="s">
        <v>273</v>
      </c>
      <c r="C101" s="129" t="s">
        <v>196</v>
      </c>
      <c r="D101" s="132" t="s">
        <v>274</v>
      </c>
      <c r="E101" s="323">
        <f t="shared" si="29"/>
        <v>0</v>
      </c>
      <c r="F101" s="213"/>
      <c r="G101" s="213"/>
      <c r="H101" s="286"/>
      <c r="I101" s="286"/>
      <c r="J101" s="286">
        <f t="shared" si="26"/>
        <v>0</v>
      </c>
      <c r="K101" s="286"/>
      <c r="L101" s="286"/>
      <c r="M101" s="286"/>
      <c r="N101" s="286"/>
      <c r="O101" s="286"/>
      <c r="P101" s="286"/>
      <c r="Q101" s="286"/>
      <c r="R101" s="289">
        <f t="shared" si="28"/>
        <v>0</v>
      </c>
    </row>
    <row r="102" spans="1:35" s="77" customFormat="1" ht="25.5" hidden="1" customHeight="1" x14ac:dyDescent="0.3">
      <c r="A102" s="133" t="s">
        <v>321</v>
      </c>
      <c r="B102" s="133" t="s">
        <v>150</v>
      </c>
      <c r="C102" s="133" t="s">
        <v>57</v>
      </c>
      <c r="D102" s="146" t="s">
        <v>234</v>
      </c>
      <c r="E102" s="213">
        <f>SUM(E103)</f>
        <v>0</v>
      </c>
      <c r="F102" s="213"/>
      <c r="G102" s="213"/>
      <c r="H102" s="213"/>
      <c r="I102" s="213">
        <f t="shared" ref="I102:Q102" si="33">SUM(I103)</f>
        <v>0</v>
      </c>
      <c r="J102" s="286">
        <f t="shared" si="26"/>
        <v>0</v>
      </c>
      <c r="K102" s="213"/>
      <c r="L102" s="213"/>
      <c r="M102" s="213"/>
      <c r="N102" s="213"/>
      <c r="O102" s="213"/>
      <c r="P102" s="213"/>
      <c r="Q102" s="213">
        <f t="shared" si="33"/>
        <v>0</v>
      </c>
      <c r="R102" s="350">
        <f t="shared" si="28"/>
        <v>0</v>
      </c>
    </row>
    <row r="103" spans="1:35" s="167" customFormat="1" ht="30" hidden="1" customHeight="1" x14ac:dyDescent="0.3">
      <c r="A103" s="180" t="s">
        <v>321</v>
      </c>
      <c r="B103" s="180" t="s">
        <v>150</v>
      </c>
      <c r="C103" s="180" t="s">
        <v>57</v>
      </c>
      <c r="D103" s="181" t="s">
        <v>343</v>
      </c>
      <c r="E103" s="219">
        <f>SUM(F103,I103)</f>
        <v>0</v>
      </c>
      <c r="F103" s="219"/>
      <c r="G103" s="219"/>
      <c r="H103" s="219"/>
      <c r="I103" s="219"/>
      <c r="J103" s="219">
        <f>SUM(L103,O103)</f>
        <v>0</v>
      </c>
      <c r="K103" s="219"/>
      <c r="L103" s="219"/>
      <c r="M103" s="219"/>
      <c r="N103" s="219"/>
      <c r="O103" s="219"/>
      <c r="P103" s="294"/>
      <c r="Q103" s="294"/>
      <c r="R103" s="480">
        <f t="shared" si="28"/>
        <v>0</v>
      </c>
    </row>
    <row r="104" spans="1:35" s="86" customFormat="1" ht="60" hidden="1" customHeight="1" x14ac:dyDescent="0.3">
      <c r="A104" s="313"/>
      <c r="B104" s="313"/>
      <c r="C104" s="313"/>
      <c r="D104" s="335" t="s">
        <v>338</v>
      </c>
      <c r="E104" s="334">
        <f t="shared" si="29"/>
        <v>0</v>
      </c>
      <c r="F104" s="334"/>
      <c r="G104" s="334"/>
      <c r="H104" s="148"/>
      <c r="I104" s="148"/>
      <c r="J104" s="336">
        <f>SUM(L104,O104)</f>
        <v>0</v>
      </c>
      <c r="K104" s="336"/>
      <c r="L104" s="336"/>
      <c r="M104" s="336"/>
      <c r="N104" s="336"/>
      <c r="O104" s="336"/>
      <c r="P104" s="336"/>
      <c r="Q104" s="336"/>
      <c r="R104" s="336">
        <f>SUM(E104,J104)</f>
        <v>0</v>
      </c>
    </row>
    <row r="105" spans="1:35" s="68" customFormat="1" ht="60" hidden="1" customHeight="1" x14ac:dyDescent="0.3">
      <c r="A105" s="113" t="s">
        <v>163</v>
      </c>
      <c r="B105" s="321"/>
      <c r="C105" s="321"/>
      <c r="D105" s="161" t="s">
        <v>95</v>
      </c>
      <c r="E105" s="322">
        <f>SUM(E106)</f>
        <v>0</v>
      </c>
      <c r="F105" s="337">
        <f t="shared" ref="F105:R105" si="34">SUM(F106)</f>
        <v>0</v>
      </c>
      <c r="G105" s="337">
        <f t="shared" si="34"/>
        <v>0</v>
      </c>
      <c r="H105" s="337">
        <f t="shared" si="34"/>
        <v>0</v>
      </c>
      <c r="I105" s="337">
        <f t="shared" si="34"/>
        <v>0</v>
      </c>
      <c r="J105" s="337">
        <f t="shared" si="34"/>
        <v>0</v>
      </c>
      <c r="K105" s="337">
        <f t="shared" si="34"/>
        <v>0</v>
      </c>
      <c r="L105" s="337">
        <f t="shared" si="34"/>
        <v>0</v>
      </c>
      <c r="M105" s="337">
        <f t="shared" si="34"/>
        <v>0</v>
      </c>
      <c r="N105" s="337">
        <f t="shared" si="34"/>
        <v>0</v>
      </c>
      <c r="O105" s="337">
        <f t="shared" si="34"/>
        <v>0</v>
      </c>
      <c r="P105" s="337">
        <f t="shared" si="34"/>
        <v>0</v>
      </c>
      <c r="Q105" s="337">
        <f t="shared" si="34"/>
        <v>0</v>
      </c>
      <c r="R105" s="498">
        <f t="shared" si="34"/>
        <v>0</v>
      </c>
      <c r="T105" s="80">
        <f t="shared" ref="T105:T106" si="35">SUM(E105,J105)</f>
        <v>0</v>
      </c>
    </row>
    <row r="106" spans="1:35" s="3" customFormat="1" ht="58.5" hidden="1" customHeight="1" x14ac:dyDescent="0.3">
      <c r="A106" s="113" t="s">
        <v>162</v>
      </c>
      <c r="B106" s="321"/>
      <c r="C106" s="321"/>
      <c r="D106" s="161" t="s">
        <v>95</v>
      </c>
      <c r="E106" s="322">
        <f>SUM(E107:E116)</f>
        <v>0</v>
      </c>
      <c r="F106" s="322">
        <f t="shared" ref="F106:R106" si="36">SUM(F107:F116)</f>
        <v>0</v>
      </c>
      <c r="G106" s="322">
        <f t="shared" si="36"/>
        <v>0</v>
      </c>
      <c r="H106" s="322">
        <f t="shared" si="36"/>
        <v>0</v>
      </c>
      <c r="I106" s="322">
        <f t="shared" si="36"/>
        <v>0</v>
      </c>
      <c r="J106" s="322">
        <f t="shared" si="36"/>
        <v>0</v>
      </c>
      <c r="K106" s="322">
        <f t="shared" si="36"/>
        <v>0</v>
      </c>
      <c r="L106" s="322">
        <f t="shared" si="36"/>
        <v>0</v>
      </c>
      <c r="M106" s="322">
        <f t="shared" si="36"/>
        <v>0</v>
      </c>
      <c r="N106" s="322">
        <f t="shared" si="36"/>
        <v>0</v>
      </c>
      <c r="O106" s="322">
        <f t="shared" si="36"/>
        <v>0</v>
      </c>
      <c r="P106" s="322">
        <f t="shared" si="36"/>
        <v>0</v>
      </c>
      <c r="Q106" s="322">
        <f t="shared" si="36"/>
        <v>0</v>
      </c>
      <c r="R106" s="476">
        <f t="shared" si="36"/>
        <v>0</v>
      </c>
      <c r="T106" s="80">
        <f t="shared" si="35"/>
        <v>0</v>
      </c>
      <c r="U106" s="171"/>
      <c r="V106" s="171"/>
      <c r="W106" s="171"/>
      <c r="X106" s="171"/>
      <c r="Y106" s="171"/>
      <c r="Z106" s="171"/>
      <c r="AA106" s="171"/>
      <c r="AB106" s="171"/>
      <c r="AC106" s="171"/>
      <c r="AD106" s="171"/>
      <c r="AE106" s="171"/>
      <c r="AF106" s="171"/>
      <c r="AG106" s="171"/>
      <c r="AH106" s="171"/>
      <c r="AI106" s="171"/>
    </row>
    <row r="107" spans="1:35" s="380" customFormat="1" ht="58.5" hidden="1" customHeight="1" x14ac:dyDescent="0.3">
      <c r="A107" s="217" t="s">
        <v>168</v>
      </c>
      <c r="B107" s="217" t="s">
        <v>99</v>
      </c>
      <c r="C107" s="217" t="s">
        <v>46</v>
      </c>
      <c r="D107" s="412" t="s">
        <v>98</v>
      </c>
      <c r="E107" s="219">
        <f t="shared" ref="E107:E116" si="37">SUM(F107,I107)</f>
        <v>0</v>
      </c>
      <c r="F107" s="219"/>
      <c r="G107" s="296"/>
      <c r="H107" s="296"/>
      <c r="I107" s="296"/>
      <c r="J107" s="292">
        <f>SUM(L107,O107)</f>
        <v>0</v>
      </c>
      <c r="K107" s="292"/>
      <c r="L107" s="296"/>
      <c r="M107" s="296"/>
      <c r="N107" s="296"/>
      <c r="O107" s="296"/>
      <c r="P107" s="296"/>
      <c r="Q107" s="296"/>
      <c r="R107" s="415">
        <f>SUM(E107,J107)</f>
        <v>0</v>
      </c>
      <c r="T107" s="381"/>
      <c r="U107" s="381"/>
      <c r="V107" s="381"/>
      <c r="W107" s="381"/>
      <c r="X107" s="381"/>
      <c r="Y107" s="381"/>
      <c r="Z107" s="381"/>
      <c r="AA107" s="381"/>
      <c r="AB107" s="381"/>
      <c r="AC107" s="381"/>
      <c r="AD107" s="381"/>
      <c r="AE107" s="381"/>
      <c r="AF107" s="381"/>
      <c r="AG107" s="381"/>
      <c r="AH107" s="381"/>
      <c r="AI107" s="381"/>
    </row>
    <row r="108" spans="1:35" s="101" customFormat="1" ht="33" hidden="1" customHeight="1" x14ac:dyDescent="0.3">
      <c r="A108" s="241" t="s">
        <v>223</v>
      </c>
      <c r="B108" s="262">
        <v>3050</v>
      </c>
      <c r="C108" s="262">
        <v>1070</v>
      </c>
      <c r="D108" s="239" t="s">
        <v>222</v>
      </c>
      <c r="E108" s="338">
        <f t="shared" si="37"/>
        <v>0</v>
      </c>
      <c r="F108" s="338"/>
      <c r="G108" s="339"/>
      <c r="H108" s="339"/>
      <c r="I108" s="339"/>
      <c r="J108" s="340">
        <f t="shared" ref="J108" si="38">SUM(L108,O108)</f>
        <v>0</v>
      </c>
      <c r="K108" s="340"/>
      <c r="L108" s="339"/>
      <c r="M108" s="339"/>
      <c r="N108" s="339"/>
      <c r="O108" s="339"/>
      <c r="P108" s="339"/>
      <c r="Q108" s="339"/>
      <c r="R108" s="289">
        <f t="shared" ref="R108" si="39">SUM(E108,J108)</f>
        <v>0</v>
      </c>
      <c r="T108" s="108"/>
      <c r="U108" s="108"/>
      <c r="V108" s="108"/>
      <c r="W108" s="108"/>
      <c r="X108" s="108"/>
      <c r="Y108" s="108"/>
      <c r="Z108" s="108"/>
      <c r="AA108" s="108"/>
      <c r="AB108" s="108"/>
      <c r="AC108" s="108"/>
      <c r="AD108" s="108"/>
      <c r="AE108" s="108"/>
      <c r="AF108" s="108"/>
      <c r="AG108" s="108"/>
      <c r="AH108" s="108"/>
      <c r="AI108" s="108"/>
    </row>
    <row r="109" spans="1:35" s="3" customFormat="1" ht="77.25" hidden="1" customHeight="1" x14ac:dyDescent="0.3">
      <c r="A109" s="372" t="s">
        <v>169</v>
      </c>
      <c r="B109" s="373">
        <v>3104</v>
      </c>
      <c r="C109" s="374">
        <v>1020</v>
      </c>
      <c r="D109" s="183" t="s">
        <v>20</v>
      </c>
      <c r="E109" s="375">
        <f t="shared" ref="E109" si="40">SUM(F109,I109)</f>
        <v>0</v>
      </c>
      <c r="F109" s="375"/>
      <c r="G109" s="376"/>
      <c r="H109" s="376"/>
      <c r="I109" s="376"/>
      <c r="J109" s="377">
        <f t="shared" ref="J109" si="41">SUM(L109,O109)</f>
        <v>0</v>
      </c>
      <c r="K109" s="377"/>
      <c r="L109" s="376"/>
      <c r="M109" s="376"/>
      <c r="N109" s="376"/>
      <c r="O109" s="376"/>
      <c r="P109" s="376"/>
      <c r="Q109" s="376"/>
      <c r="R109" s="415">
        <f t="shared" ref="R109" si="42">SUM(E109,J109)</f>
        <v>0</v>
      </c>
      <c r="T109" s="171"/>
      <c r="U109" s="171"/>
      <c r="V109" s="171"/>
      <c r="W109" s="171"/>
      <c r="X109" s="171"/>
      <c r="Y109" s="171"/>
      <c r="Z109" s="171"/>
      <c r="AA109" s="171"/>
      <c r="AB109" s="171"/>
      <c r="AC109" s="171"/>
      <c r="AD109" s="171"/>
      <c r="AE109" s="171"/>
      <c r="AF109" s="171"/>
      <c r="AG109" s="171"/>
      <c r="AH109" s="171"/>
      <c r="AI109" s="171"/>
    </row>
    <row r="110" spans="1:35" s="3" customFormat="1" ht="41.25" hidden="1" customHeight="1" x14ac:dyDescent="0.3">
      <c r="A110" s="372" t="s">
        <v>354</v>
      </c>
      <c r="B110" s="373">
        <v>3105</v>
      </c>
      <c r="C110" s="374">
        <v>1010</v>
      </c>
      <c r="D110" s="183" t="s">
        <v>355</v>
      </c>
      <c r="E110" s="219">
        <f t="shared" si="37"/>
        <v>0</v>
      </c>
      <c r="F110" s="375"/>
      <c r="G110" s="376"/>
      <c r="H110" s="376"/>
      <c r="I110" s="376"/>
      <c r="J110" s="295">
        <f>SUM(L110,O110)</f>
        <v>0</v>
      </c>
      <c r="K110" s="377"/>
      <c r="L110" s="376"/>
      <c r="M110" s="376"/>
      <c r="N110" s="376"/>
      <c r="O110" s="376"/>
      <c r="P110" s="421"/>
      <c r="Q110" s="421"/>
      <c r="R110" s="415">
        <f t="shared" ref="R110:R112" si="43">SUM(E110,J110)</f>
        <v>0</v>
      </c>
      <c r="T110" s="171"/>
      <c r="U110" s="171"/>
      <c r="V110" s="171"/>
      <c r="W110" s="171"/>
      <c r="X110" s="171"/>
      <c r="Y110" s="171"/>
      <c r="Z110" s="171"/>
      <c r="AA110" s="171"/>
      <c r="AB110" s="171"/>
      <c r="AC110" s="171"/>
      <c r="AD110" s="171"/>
      <c r="AE110" s="171"/>
      <c r="AF110" s="171"/>
      <c r="AG110" s="171"/>
      <c r="AH110" s="171"/>
      <c r="AI110" s="171"/>
    </row>
    <row r="111" spans="1:35" s="103" customFormat="1" ht="117.75" hidden="1" customHeight="1" x14ac:dyDescent="0.3">
      <c r="A111" s="111" t="s">
        <v>345</v>
      </c>
      <c r="B111" s="111" t="s">
        <v>346</v>
      </c>
      <c r="C111" s="112" t="s">
        <v>260</v>
      </c>
      <c r="D111" s="239" t="s">
        <v>344</v>
      </c>
      <c r="E111" s="323">
        <f t="shared" si="37"/>
        <v>0</v>
      </c>
      <c r="F111" s="213"/>
      <c r="G111" s="287"/>
      <c r="H111" s="287"/>
      <c r="I111" s="287"/>
      <c r="J111" s="286">
        <f>J112</f>
        <v>0</v>
      </c>
      <c r="K111" s="286"/>
      <c r="L111" s="285"/>
      <c r="M111" s="287"/>
      <c r="N111" s="287"/>
      <c r="O111" s="285"/>
      <c r="P111" s="367"/>
      <c r="Q111" s="368"/>
      <c r="R111" s="289">
        <f t="shared" si="43"/>
        <v>0</v>
      </c>
      <c r="T111" s="186"/>
      <c r="U111" s="186"/>
      <c r="V111" s="186"/>
      <c r="W111" s="186"/>
      <c r="X111" s="186"/>
      <c r="Y111" s="186"/>
      <c r="Z111" s="186"/>
      <c r="AA111" s="186"/>
      <c r="AB111" s="186"/>
      <c r="AC111" s="186"/>
      <c r="AD111" s="186"/>
      <c r="AE111" s="186"/>
      <c r="AF111" s="186"/>
      <c r="AG111" s="186"/>
      <c r="AH111" s="186"/>
      <c r="AI111" s="186"/>
    </row>
    <row r="112" spans="1:35" s="359" customFormat="1" ht="129" hidden="1" customHeight="1" x14ac:dyDescent="0.3">
      <c r="A112" s="369"/>
      <c r="B112" s="369"/>
      <c r="C112" s="331"/>
      <c r="D112" s="370" t="s">
        <v>347</v>
      </c>
      <c r="E112" s="333">
        <f t="shared" si="37"/>
        <v>0</v>
      </c>
      <c r="F112" s="334"/>
      <c r="G112" s="334"/>
      <c r="H112" s="334"/>
      <c r="I112" s="334"/>
      <c r="J112" s="148">
        <f t="shared" ref="J112:J114" si="44">SUM(L112,O112)</f>
        <v>0</v>
      </c>
      <c r="K112" s="148"/>
      <c r="L112" s="334"/>
      <c r="M112" s="334"/>
      <c r="N112" s="334"/>
      <c r="O112" s="334"/>
      <c r="P112" s="334"/>
      <c r="Q112" s="334">
        <f>SUM(Q113:Q114)</f>
        <v>0</v>
      </c>
      <c r="R112" s="495">
        <f t="shared" si="43"/>
        <v>0</v>
      </c>
      <c r="T112" s="371"/>
      <c r="U112" s="371"/>
      <c r="V112" s="371"/>
      <c r="W112" s="371"/>
      <c r="X112" s="371"/>
      <c r="Y112" s="371"/>
      <c r="Z112" s="371"/>
      <c r="AA112" s="371"/>
      <c r="AB112" s="371"/>
      <c r="AC112" s="371"/>
      <c r="AD112" s="371"/>
      <c r="AE112" s="371"/>
      <c r="AF112" s="371"/>
      <c r="AG112" s="371"/>
      <c r="AH112" s="371"/>
      <c r="AI112" s="371"/>
    </row>
    <row r="113" spans="1:222" s="103" customFormat="1" ht="78" hidden="1" customHeight="1" x14ac:dyDescent="0.3">
      <c r="A113" s="265" t="s">
        <v>171</v>
      </c>
      <c r="B113" s="265" t="s">
        <v>86</v>
      </c>
      <c r="C113" s="133" t="s">
        <v>61</v>
      </c>
      <c r="D113" s="266" t="s">
        <v>170</v>
      </c>
      <c r="E113" s="323">
        <f t="shared" si="37"/>
        <v>0</v>
      </c>
      <c r="F113" s="223"/>
      <c r="G113" s="306"/>
      <c r="H113" s="306"/>
      <c r="I113" s="306"/>
      <c r="J113" s="286">
        <f t="shared" si="44"/>
        <v>0</v>
      </c>
      <c r="K113" s="286"/>
      <c r="L113" s="306"/>
      <c r="M113" s="306"/>
      <c r="N113" s="306"/>
      <c r="O113" s="306"/>
      <c r="P113" s="306"/>
      <c r="Q113" s="306"/>
      <c r="R113" s="499">
        <f>SUM(J113,E113)</f>
        <v>0</v>
      </c>
      <c r="T113" s="186"/>
      <c r="U113" s="186"/>
      <c r="V113" s="186"/>
      <c r="W113" s="186"/>
      <c r="X113" s="186"/>
      <c r="Y113" s="186"/>
      <c r="Z113" s="186"/>
      <c r="AA113" s="186"/>
      <c r="AB113" s="186"/>
      <c r="AC113" s="186"/>
      <c r="AD113" s="186"/>
      <c r="AE113" s="186"/>
      <c r="AF113" s="186"/>
      <c r="AG113" s="186"/>
      <c r="AH113" s="186"/>
      <c r="AI113" s="186"/>
    </row>
    <row r="114" spans="1:222" s="103" customFormat="1" ht="56.25" hidden="1" customHeight="1" x14ac:dyDescent="0.3">
      <c r="A114" s="265" t="s">
        <v>172</v>
      </c>
      <c r="B114" s="265" t="s">
        <v>173</v>
      </c>
      <c r="C114" s="133" t="s">
        <v>21</v>
      </c>
      <c r="D114" s="266" t="s">
        <v>250</v>
      </c>
      <c r="E114" s="323">
        <f t="shared" si="37"/>
        <v>0</v>
      </c>
      <c r="F114" s="223"/>
      <c r="G114" s="306"/>
      <c r="H114" s="306"/>
      <c r="I114" s="306"/>
      <c r="J114" s="286">
        <f t="shared" si="44"/>
        <v>0</v>
      </c>
      <c r="K114" s="286"/>
      <c r="L114" s="306"/>
      <c r="M114" s="306"/>
      <c r="N114" s="306"/>
      <c r="O114" s="306"/>
      <c r="P114" s="306"/>
      <c r="Q114" s="306"/>
      <c r="R114" s="499">
        <f>SUM(J114,E114)</f>
        <v>0</v>
      </c>
      <c r="T114" s="186"/>
      <c r="U114" s="186"/>
      <c r="V114" s="186"/>
      <c r="W114" s="186"/>
      <c r="X114" s="186"/>
      <c r="Y114" s="186"/>
      <c r="Z114" s="186"/>
      <c r="AA114" s="186"/>
      <c r="AB114" s="186"/>
      <c r="AC114" s="186"/>
      <c r="AD114" s="186"/>
      <c r="AE114" s="186"/>
      <c r="AF114" s="186"/>
      <c r="AG114" s="186"/>
      <c r="AH114" s="186"/>
      <c r="AI114" s="186"/>
    </row>
    <row r="115" spans="1:222" s="380" customFormat="1" ht="39.75" hidden="1" customHeight="1" x14ac:dyDescent="0.3">
      <c r="A115" s="378" t="s">
        <v>174</v>
      </c>
      <c r="B115" s="378" t="s">
        <v>130</v>
      </c>
      <c r="C115" s="159" t="s">
        <v>53</v>
      </c>
      <c r="D115" s="379" t="s">
        <v>131</v>
      </c>
      <c r="E115" s="327">
        <f t="shared" si="37"/>
        <v>0</v>
      </c>
      <c r="F115" s="219"/>
      <c r="G115" s="296"/>
      <c r="H115" s="296"/>
      <c r="I115" s="296"/>
      <c r="J115" s="292">
        <f t="shared" ref="J115:J116" si="45">SUM(L115,O115)</f>
        <v>0</v>
      </c>
      <c r="K115" s="292"/>
      <c r="L115" s="296"/>
      <c r="M115" s="296"/>
      <c r="N115" s="296"/>
      <c r="O115" s="296"/>
      <c r="P115" s="296"/>
      <c r="Q115" s="296"/>
      <c r="R115" s="415">
        <f>SUM(E115,J115)</f>
        <v>0</v>
      </c>
      <c r="T115" s="381"/>
      <c r="U115" s="381"/>
      <c r="V115" s="381"/>
      <c r="W115" s="381"/>
      <c r="X115" s="381"/>
      <c r="Y115" s="381"/>
      <c r="Z115" s="381"/>
      <c r="AA115" s="381"/>
      <c r="AB115" s="381"/>
      <c r="AC115" s="381"/>
      <c r="AD115" s="381"/>
      <c r="AE115" s="381"/>
      <c r="AF115" s="381"/>
      <c r="AG115" s="381"/>
      <c r="AH115" s="381"/>
      <c r="AI115" s="381"/>
    </row>
    <row r="116" spans="1:222" s="173" customFormat="1" ht="34.5" hidden="1" customHeight="1" x14ac:dyDescent="0.3">
      <c r="A116" s="242" t="s">
        <v>337</v>
      </c>
      <c r="B116" s="129" t="s">
        <v>318</v>
      </c>
      <c r="C116" s="129" t="s">
        <v>52</v>
      </c>
      <c r="D116" s="222" t="s">
        <v>319</v>
      </c>
      <c r="E116" s="213">
        <f t="shared" si="37"/>
        <v>0</v>
      </c>
      <c r="F116" s="338"/>
      <c r="G116" s="339"/>
      <c r="H116" s="339"/>
      <c r="I116" s="339"/>
      <c r="J116" s="340">
        <f t="shared" si="45"/>
        <v>0</v>
      </c>
      <c r="K116" s="340"/>
      <c r="L116" s="339"/>
      <c r="M116" s="339"/>
      <c r="N116" s="339"/>
      <c r="O116" s="339"/>
      <c r="P116" s="339"/>
      <c r="Q116" s="339"/>
      <c r="R116" s="289">
        <f>SUM(E116,J116)</f>
        <v>0</v>
      </c>
      <c r="S116" s="185"/>
      <c r="T116" s="185"/>
      <c r="U116" s="185"/>
      <c r="V116" s="185"/>
      <c r="W116" s="185"/>
      <c r="X116" s="185"/>
      <c r="Y116" s="185"/>
      <c r="Z116" s="185"/>
      <c r="AA116" s="185"/>
      <c r="AB116" s="185"/>
      <c r="AC116" s="185"/>
      <c r="AD116" s="185"/>
      <c r="AE116" s="185"/>
      <c r="AF116" s="185"/>
      <c r="AG116" s="185"/>
      <c r="AH116" s="185"/>
      <c r="AI116" s="185"/>
      <c r="AJ116" s="185"/>
      <c r="AK116" s="185"/>
      <c r="AL116" s="185"/>
      <c r="AM116" s="185"/>
      <c r="AN116" s="185"/>
      <c r="AO116" s="185"/>
      <c r="AP116" s="185"/>
      <c r="AQ116" s="171"/>
      <c r="AR116" s="171"/>
      <c r="AS116" s="171"/>
      <c r="AT116" s="171"/>
      <c r="AU116" s="171"/>
      <c r="AV116" s="171"/>
      <c r="AW116" s="171"/>
      <c r="AX116" s="171"/>
      <c r="AY116" s="171"/>
      <c r="AZ116" s="171"/>
      <c r="BA116" s="171"/>
      <c r="BB116" s="171"/>
      <c r="BC116" s="171"/>
      <c r="BD116" s="171"/>
      <c r="BE116" s="171"/>
      <c r="BF116" s="171"/>
      <c r="BG116" s="171"/>
      <c r="BH116" s="171"/>
      <c r="BI116" s="171"/>
      <c r="BJ116" s="171"/>
      <c r="BK116" s="171"/>
      <c r="BL116" s="171"/>
      <c r="BM116" s="171"/>
      <c r="BN116" s="171"/>
      <c r="BO116" s="171"/>
      <c r="BP116" s="171"/>
      <c r="BQ116" s="184"/>
      <c r="BR116" s="172"/>
      <c r="BS116" s="172"/>
      <c r="BT116" s="172"/>
      <c r="BU116" s="172"/>
      <c r="BV116" s="172"/>
      <c r="BW116" s="172"/>
      <c r="BX116" s="172"/>
      <c r="BY116" s="172"/>
      <c r="BZ116" s="172"/>
      <c r="CA116" s="172"/>
      <c r="CB116" s="172"/>
      <c r="CC116" s="172"/>
      <c r="CD116" s="172"/>
      <c r="CE116" s="172"/>
      <c r="CF116" s="172"/>
      <c r="CG116" s="172"/>
      <c r="CH116" s="172"/>
      <c r="CI116" s="172"/>
      <c r="CJ116" s="172"/>
      <c r="CK116" s="172"/>
      <c r="CL116" s="172"/>
      <c r="CM116" s="172"/>
      <c r="CN116" s="172"/>
      <c r="CO116" s="172"/>
      <c r="CP116" s="172"/>
      <c r="CQ116" s="172"/>
      <c r="CR116" s="172"/>
      <c r="CS116" s="172"/>
      <c r="CT116" s="172"/>
      <c r="CU116" s="172"/>
      <c r="CV116" s="172"/>
      <c r="CW116" s="172"/>
      <c r="CX116" s="172"/>
      <c r="CY116" s="172"/>
      <c r="CZ116" s="172"/>
      <c r="DA116" s="172"/>
      <c r="DB116" s="172"/>
      <c r="DC116" s="172"/>
      <c r="DD116" s="172"/>
      <c r="DE116" s="172"/>
      <c r="DF116" s="172"/>
      <c r="DG116" s="172"/>
      <c r="DH116" s="172"/>
      <c r="DI116" s="172"/>
      <c r="DJ116" s="172"/>
      <c r="DK116" s="172"/>
      <c r="DL116" s="172"/>
      <c r="DM116" s="172"/>
      <c r="DN116" s="172"/>
      <c r="DO116" s="172"/>
      <c r="DP116" s="172"/>
      <c r="DQ116" s="172"/>
      <c r="DR116" s="172"/>
      <c r="DS116" s="172"/>
      <c r="DT116" s="172"/>
    </row>
    <row r="117" spans="1:222" s="3" customFormat="1" ht="42" customHeight="1" x14ac:dyDescent="0.3">
      <c r="A117" s="321" t="s">
        <v>22</v>
      </c>
      <c r="B117" s="321"/>
      <c r="C117" s="321"/>
      <c r="D117" s="397" t="s">
        <v>225</v>
      </c>
      <c r="E117" s="322">
        <f>SUM(E118)</f>
        <v>0</v>
      </c>
      <c r="F117" s="337">
        <f t="shared" ref="F117:R117" si="46">SUM(F118)</f>
        <v>0</v>
      </c>
      <c r="G117" s="337">
        <f t="shared" si="46"/>
        <v>15580</v>
      </c>
      <c r="H117" s="337">
        <f t="shared" si="46"/>
        <v>-20000</v>
      </c>
      <c r="I117" s="337">
        <f t="shared" si="46"/>
        <v>0</v>
      </c>
      <c r="J117" s="337">
        <f t="shared" si="46"/>
        <v>0</v>
      </c>
      <c r="K117" s="337">
        <f t="shared" si="46"/>
        <v>0</v>
      </c>
      <c r="L117" s="337">
        <f t="shared" si="46"/>
        <v>0</v>
      </c>
      <c r="M117" s="337">
        <f t="shared" si="46"/>
        <v>0</v>
      </c>
      <c r="N117" s="337">
        <f t="shared" si="46"/>
        <v>0</v>
      </c>
      <c r="O117" s="337">
        <f t="shared" si="46"/>
        <v>0</v>
      </c>
      <c r="P117" s="337">
        <f t="shared" si="46"/>
        <v>0</v>
      </c>
      <c r="Q117" s="337">
        <f t="shared" si="46"/>
        <v>0</v>
      </c>
      <c r="R117" s="498">
        <f t="shared" si="46"/>
        <v>0</v>
      </c>
      <c r="S117" s="171"/>
      <c r="T117" s="80">
        <f t="shared" ref="T117:T118" si="47">SUM(E117,J117)</f>
        <v>0</v>
      </c>
      <c r="U117" s="171"/>
      <c r="V117" s="171"/>
      <c r="W117" s="171"/>
      <c r="X117" s="171"/>
      <c r="Y117" s="171"/>
      <c r="Z117" s="171"/>
      <c r="AA117" s="171"/>
      <c r="AB117" s="171"/>
      <c r="AC117" s="171"/>
      <c r="AD117" s="171"/>
      <c r="AE117" s="171"/>
      <c r="AF117" s="171"/>
      <c r="AG117" s="171"/>
      <c r="AH117" s="171"/>
      <c r="AI117" s="171"/>
      <c r="AJ117" s="171"/>
      <c r="AK117" s="171"/>
      <c r="AL117" s="171"/>
      <c r="AM117" s="171"/>
      <c r="AN117" s="171"/>
      <c r="AO117" s="171"/>
      <c r="AP117" s="171"/>
      <c r="AQ117" s="171"/>
      <c r="AR117" s="171"/>
      <c r="AS117" s="171"/>
      <c r="AT117" s="171"/>
      <c r="AU117" s="171"/>
      <c r="AV117" s="171"/>
      <c r="AW117" s="171"/>
      <c r="AX117" s="171"/>
      <c r="AY117" s="171"/>
      <c r="AZ117" s="171"/>
      <c r="BA117" s="171"/>
      <c r="BB117" s="171"/>
      <c r="BC117" s="171"/>
      <c r="BD117" s="171"/>
      <c r="BE117" s="171"/>
      <c r="BF117" s="171"/>
      <c r="BG117" s="171"/>
      <c r="BH117" s="171"/>
      <c r="BI117" s="171"/>
      <c r="BJ117" s="171"/>
      <c r="BK117" s="171"/>
      <c r="BL117" s="171"/>
      <c r="BM117" s="171"/>
      <c r="BN117" s="171"/>
      <c r="BO117" s="171"/>
      <c r="BP117" s="171"/>
      <c r="BQ117" s="171"/>
      <c r="BR117" s="171"/>
      <c r="BS117" s="171"/>
      <c r="BT117" s="171"/>
      <c r="BU117" s="171"/>
      <c r="BV117" s="171"/>
      <c r="BW117" s="171"/>
      <c r="BX117" s="171"/>
      <c r="BY117" s="171"/>
      <c r="BZ117" s="171"/>
      <c r="CA117" s="171"/>
      <c r="CB117" s="171"/>
      <c r="CC117" s="171"/>
      <c r="CD117" s="171"/>
      <c r="CE117" s="171"/>
      <c r="CF117" s="171"/>
      <c r="CG117" s="171"/>
      <c r="CH117" s="171"/>
      <c r="CI117" s="171"/>
      <c r="CJ117" s="171"/>
      <c r="CK117" s="171"/>
      <c r="CL117" s="171"/>
      <c r="CM117" s="171"/>
      <c r="CN117" s="171"/>
      <c r="CO117" s="171"/>
      <c r="CP117" s="171"/>
      <c r="CQ117" s="171"/>
      <c r="CR117" s="171"/>
      <c r="CS117" s="171"/>
      <c r="CT117" s="171"/>
      <c r="CU117" s="171"/>
      <c r="CV117" s="171"/>
      <c r="CW117" s="171"/>
      <c r="CX117" s="171"/>
      <c r="CY117" s="171"/>
      <c r="CZ117" s="171"/>
      <c r="DA117" s="171"/>
      <c r="DB117" s="171"/>
      <c r="DC117" s="171"/>
      <c r="DD117" s="171"/>
      <c r="DE117" s="171"/>
      <c r="DF117" s="171"/>
      <c r="DG117" s="171"/>
      <c r="DH117" s="171"/>
      <c r="DI117" s="171"/>
      <c r="DJ117" s="171"/>
      <c r="DK117" s="171"/>
      <c r="DL117" s="171"/>
      <c r="DM117" s="171"/>
      <c r="DN117" s="171"/>
      <c r="DO117" s="171"/>
      <c r="DP117" s="171"/>
      <c r="DQ117" s="171"/>
      <c r="DR117" s="171"/>
      <c r="DS117" s="171"/>
      <c r="DT117" s="171"/>
    </row>
    <row r="118" spans="1:222" s="3" customFormat="1" ht="42.75" customHeight="1" x14ac:dyDescent="0.3">
      <c r="A118" s="321" t="s">
        <v>23</v>
      </c>
      <c r="B118" s="321"/>
      <c r="C118" s="321"/>
      <c r="D118" s="397" t="s">
        <v>225</v>
      </c>
      <c r="E118" s="322">
        <f>SUM(E119:E124)</f>
        <v>0</v>
      </c>
      <c r="F118" s="337">
        <f t="shared" ref="F118:R118" si="48">SUM(F119:F124)</f>
        <v>0</v>
      </c>
      <c r="G118" s="337">
        <f t="shared" si="48"/>
        <v>15580</v>
      </c>
      <c r="H118" s="337">
        <f t="shared" si="48"/>
        <v>-20000</v>
      </c>
      <c r="I118" s="337">
        <f t="shared" si="48"/>
        <v>0</v>
      </c>
      <c r="J118" s="337">
        <f t="shared" si="48"/>
        <v>0</v>
      </c>
      <c r="K118" s="337">
        <f t="shared" si="48"/>
        <v>0</v>
      </c>
      <c r="L118" s="337">
        <f t="shared" si="48"/>
        <v>0</v>
      </c>
      <c r="M118" s="337">
        <f t="shared" si="48"/>
        <v>0</v>
      </c>
      <c r="N118" s="337">
        <f t="shared" si="48"/>
        <v>0</v>
      </c>
      <c r="O118" s="337">
        <f t="shared" si="48"/>
        <v>0</v>
      </c>
      <c r="P118" s="337">
        <f t="shared" si="48"/>
        <v>0</v>
      </c>
      <c r="Q118" s="337">
        <f t="shared" si="48"/>
        <v>0</v>
      </c>
      <c r="R118" s="498">
        <f t="shared" si="48"/>
        <v>0</v>
      </c>
      <c r="T118" s="80">
        <f t="shared" si="47"/>
        <v>0</v>
      </c>
    </row>
    <row r="119" spans="1:222" s="3" customFormat="1" ht="47.25" hidden="1" customHeight="1" x14ac:dyDescent="0.3">
      <c r="A119" s="414" t="s">
        <v>177</v>
      </c>
      <c r="B119" s="414" t="s">
        <v>99</v>
      </c>
      <c r="C119" s="414" t="s">
        <v>46</v>
      </c>
      <c r="D119" s="412" t="s">
        <v>98</v>
      </c>
      <c r="E119" s="219">
        <f t="shared" ref="E119:E124" si="49">SUM(F119,I119)</f>
        <v>0</v>
      </c>
      <c r="F119" s="295"/>
      <c r="G119" s="296"/>
      <c r="H119" s="296"/>
      <c r="I119" s="296"/>
      <c r="J119" s="291">
        <f t="shared" ref="J119:J123" si="50">SUM(L119,O119)</f>
        <v>0</v>
      </c>
      <c r="K119" s="296"/>
      <c r="L119" s="296"/>
      <c r="M119" s="296"/>
      <c r="N119" s="296"/>
      <c r="O119" s="296"/>
      <c r="P119" s="296"/>
      <c r="Q119" s="422"/>
      <c r="R119" s="415">
        <f>SUM(J119,E119)</f>
        <v>0</v>
      </c>
    </row>
    <row r="120" spans="1:222" s="3" customFormat="1" ht="48" hidden="1" customHeight="1" x14ac:dyDescent="0.3">
      <c r="A120" s="416" t="s">
        <v>181</v>
      </c>
      <c r="B120" s="416" t="s">
        <v>189</v>
      </c>
      <c r="C120" s="416" t="s">
        <v>50</v>
      </c>
      <c r="D120" s="423" t="s">
        <v>188</v>
      </c>
      <c r="E120" s="219">
        <f>SUM(F120,I120)</f>
        <v>0</v>
      </c>
      <c r="F120" s="295"/>
      <c r="G120" s="292"/>
      <c r="H120" s="292"/>
      <c r="I120" s="292"/>
      <c r="J120" s="295">
        <f>SUM(L120,O120)</f>
        <v>0</v>
      </c>
      <c r="K120" s="219"/>
      <c r="L120" s="219"/>
      <c r="M120" s="219"/>
      <c r="N120" s="219"/>
      <c r="O120" s="219"/>
      <c r="P120" s="219"/>
      <c r="Q120" s="219"/>
      <c r="R120" s="480">
        <f>SUM(J120,E120)</f>
        <v>0</v>
      </c>
    </row>
    <row r="121" spans="1:222" s="68" customFormat="1" ht="24" hidden="1" customHeight="1" x14ac:dyDescent="0.3">
      <c r="A121" s="416" t="s">
        <v>176</v>
      </c>
      <c r="B121" s="416" t="s">
        <v>178</v>
      </c>
      <c r="C121" s="416" t="s">
        <v>63</v>
      </c>
      <c r="D121" s="423" t="s">
        <v>175</v>
      </c>
      <c r="E121" s="219">
        <f t="shared" si="49"/>
        <v>0</v>
      </c>
      <c r="F121" s="295"/>
      <c r="G121" s="292"/>
      <c r="H121" s="292"/>
      <c r="I121" s="292"/>
      <c r="J121" s="291">
        <f t="shared" si="50"/>
        <v>0</v>
      </c>
      <c r="K121" s="292"/>
      <c r="L121" s="292"/>
      <c r="M121" s="292"/>
      <c r="N121" s="292"/>
      <c r="O121" s="292"/>
      <c r="P121" s="292"/>
      <c r="Q121" s="292"/>
      <c r="R121" s="415">
        <f t="shared" ref="R121:R123" si="51">SUM(J121,E121)</f>
        <v>0</v>
      </c>
    </row>
    <row r="122" spans="1:222" s="68" customFormat="1" ht="57.75" hidden="1" customHeight="1" x14ac:dyDescent="0.3">
      <c r="A122" s="159" t="s">
        <v>179</v>
      </c>
      <c r="B122" s="159" t="s">
        <v>92</v>
      </c>
      <c r="C122" s="159" t="s">
        <v>64</v>
      </c>
      <c r="D122" s="408" t="s">
        <v>180</v>
      </c>
      <c r="E122" s="219">
        <f t="shared" si="49"/>
        <v>0</v>
      </c>
      <c r="F122" s="295"/>
      <c r="G122" s="292"/>
      <c r="H122" s="292"/>
      <c r="I122" s="292"/>
      <c r="J122" s="291">
        <f t="shared" si="50"/>
        <v>0</v>
      </c>
      <c r="K122" s="292"/>
      <c r="L122" s="292"/>
      <c r="M122" s="292"/>
      <c r="N122" s="292"/>
      <c r="O122" s="292"/>
      <c r="P122" s="292"/>
      <c r="Q122" s="292"/>
      <c r="R122" s="415">
        <f t="shared" si="51"/>
        <v>0</v>
      </c>
    </row>
    <row r="123" spans="1:222" s="68" customFormat="1" ht="36.75" customHeight="1" x14ac:dyDescent="0.3">
      <c r="A123" s="290" t="s">
        <v>182</v>
      </c>
      <c r="B123" s="290" t="s">
        <v>183</v>
      </c>
      <c r="C123" s="290" t="s">
        <v>65</v>
      </c>
      <c r="D123" s="399" t="s">
        <v>184</v>
      </c>
      <c r="E123" s="295">
        <f t="shared" si="49"/>
        <v>0</v>
      </c>
      <c r="F123" s="295"/>
      <c r="G123" s="291">
        <v>15580</v>
      </c>
      <c r="H123" s="291">
        <v>-20000</v>
      </c>
      <c r="I123" s="291"/>
      <c r="J123" s="291">
        <f t="shared" si="50"/>
        <v>0</v>
      </c>
      <c r="K123" s="291"/>
      <c r="L123" s="291"/>
      <c r="M123" s="291"/>
      <c r="N123" s="291"/>
      <c r="O123" s="291"/>
      <c r="P123" s="291"/>
      <c r="Q123" s="292"/>
      <c r="R123" s="415">
        <f t="shared" si="51"/>
        <v>0</v>
      </c>
    </row>
    <row r="124" spans="1:222" s="68" customFormat="1" ht="30" hidden="1" customHeight="1" x14ac:dyDescent="0.3">
      <c r="A124" s="290" t="s">
        <v>186</v>
      </c>
      <c r="B124" s="290" t="s">
        <v>187</v>
      </c>
      <c r="C124" s="290" t="s">
        <v>65</v>
      </c>
      <c r="D124" s="401" t="s">
        <v>185</v>
      </c>
      <c r="E124" s="219">
        <f t="shared" si="49"/>
        <v>0</v>
      </c>
      <c r="F124" s="295"/>
      <c r="G124" s="292"/>
      <c r="H124" s="292"/>
      <c r="I124" s="292"/>
      <c r="J124" s="291">
        <f t="shared" ref="J124" si="52">SUM(L124,O124)</f>
        <v>0</v>
      </c>
      <c r="K124" s="291"/>
      <c r="L124" s="292"/>
      <c r="M124" s="292"/>
      <c r="N124" s="292"/>
      <c r="O124" s="292"/>
      <c r="P124" s="292"/>
      <c r="Q124" s="292"/>
      <c r="R124" s="292">
        <f t="shared" ref="R124" si="53">SUM(J124,E124)</f>
        <v>0</v>
      </c>
    </row>
    <row r="125" spans="1:222" s="77" customFormat="1" ht="33.75" hidden="1" customHeight="1" x14ac:dyDescent="0.3">
      <c r="A125" s="341" t="s">
        <v>153</v>
      </c>
      <c r="B125" s="341"/>
      <c r="C125" s="341"/>
      <c r="D125" s="134" t="s">
        <v>96</v>
      </c>
      <c r="E125" s="343">
        <f>SUM(E126)</f>
        <v>0</v>
      </c>
      <c r="F125" s="342">
        <f t="shared" ref="F125:R126" si="54">SUM(F126)</f>
        <v>0</v>
      </c>
      <c r="G125" s="342">
        <f t="shared" si="54"/>
        <v>0</v>
      </c>
      <c r="H125" s="342">
        <f t="shared" si="54"/>
        <v>0</v>
      </c>
      <c r="I125" s="342">
        <f t="shared" si="54"/>
        <v>0</v>
      </c>
      <c r="J125" s="342">
        <f t="shared" si="54"/>
        <v>0</v>
      </c>
      <c r="K125" s="342">
        <f t="shared" si="54"/>
        <v>0</v>
      </c>
      <c r="L125" s="342">
        <f t="shared" si="54"/>
        <v>0</v>
      </c>
      <c r="M125" s="342">
        <f t="shared" si="54"/>
        <v>0</v>
      </c>
      <c r="N125" s="342">
        <f t="shared" si="54"/>
        <v>0</v>
      </c>
      <c r="O125" s="342">
        <f t="shared" si="54"/>
        <v>0</v>
      </c>
      <c r="P125" s="342">
        <f t="shared" si="54"/>
        <v>0</v>
      </c>
      <c r="Q125" s="342">
        <f t="shared" si="54"/>
        <v>0</v>
      </c>
      <c r="R125" s="344">
        <f t="shared" si="54"/>
        <v>0</v>
      </c>
      <c r="T125" s="156">
        <f t="shared" ref="T125:T126" si="55">SUM(E125,J125)</f>
        <v>0</v>
      </c>
    </row>
    <row r="126" spans="1:222" s="77" customFormat="1" ht="35.25" hidden="1" customHeight="1" x14ac:dyDescent="0.3">
      <c r="A126" s="341" t="s">
        <v>154</v>
      </c>
      <c r="B126" s="341"/>
      <c r="C126" s="341"/>
      <c r="D126" s="134" t="s">
        <v>96</v>
      </c>
      <c r="E126" s="343">
        <f>SUM(E127:E131)</f>
        <v>0</v>
      </c>
      <c r="F126" s="342">
        <f t="shared" ref="F126:P126" si="56">SUM(F127:F131)</f>
        <v>0</v>
      </c>
      <c r="G126" s="342">
        <f t="shared" si="56"/>
        <v>0</v>
      </c>
      <c r="H126" s="342">
        <f t="shared" si="56"/>
        <v>0</v>
      </c>
      <c r="I126" s="342">
        <f t="shared" si="56"/>
        <v>0</v>
      </c>
      <c r="J126" s="342">
        <f t="shared" si="56"/>
        <v>0</v>
      </c>
      <c r="K126" s="342">
        <f t="shared" ref="K126" si="57">SUM(K127:K131)</f>
        <v>0</v>
      </c>
      <c r="L126" s="342">
        <f t="shared" si="56"/>
        <v>0</v>
      </c>
      <c r="M126" s="342">
        <f t="shared" si="56"/>
        <v>0</v>
      </c>
      <c r="N126" s="342">
        <f t="shared" si="56"/>
        <v>0</v>
      </c>
      <c r="O126" s="342">
        <f t="shared" si="56"/>
        <v>0</v>
      </c>
      <c r="P126" s="342">
        <f t="shared" si="56"/>
        <v>0</v>
      </c>
      <c r="Q126" s="342">
        <f t="shared" si="54"/>
        <v>0</v>
      </c>
      <c r="R126" s="344">
        <f t="shared" ref="R126:R129" si="58">SUM(E126,J126)</f>
        <v>0</v>
      </c>
      <c r="T126" s="156">
        <f t="shared" si="55"/>
        <v>0</v>
      </c>
    </row>
    <row r="127" spans="1:222" s="77" customFormat="1" ht="49.5" hidden="1" customHeight="1" x14ac:dyDescent="0.3">
      <c r="A127" s="283" t="s">
        <v>152</v>
      </c>
      <c r="B127" s="283" t="s">
        <v>99</v>
      </c>
      <c r="C127" s="283" t="s">
        <v>46</v>
      </c>
      <c r="D127" s="132" t="s">
        <v>98</v>
      </c>
      <c r="E127" s="286">
        <f>SUM(F127,I127)</f>
        <v>0</v>
      </c>
      <c r="F127" s="345"/>
      <c r="G127" s="340"/>
      <c r="H127" s="340"/>
      <c r="I127" s="340"/>
      <c r="J127" s="213">
        <f t="shared" ref="J127:J129" si="59">SUM(L127,O127)</f>
        <v>0</v>
      </c>
      <c r="K127" s="338"/>
      <c r="L127" s="340"/>
      <c r="M127" s="340"/>
      <c r="N127" s="340"/>
      <c r="O127" s="340"/>
      <c r="P127" s="340"/>
      <c r="Q127" s="340"/>
      <c r="R127" s="346">
        <f>SUM(E127,J127)</f>
        <v>0</v>
      </c>
    </row>
    <row r="128" spans="1:222" s="93" customFormat="1" ht="26.25" hidden="1" customHeight="1" x14ac:dyDescent="0.3">
      <c r="A128" s="347" t="s">
        <v>155</v>
      </c>
      <c r="B128" s="347" t="s">
        <v>156</v>
      </c>
      <c r="C128" s="347" t="s">
        <v>58</v>
      </c>
      <c r="D128" s="146" t="s">
        <v>157</v>
      </c>
      <c r="E128" s="286"/>
      <c r="F128" s="288"/>
      <c r="G128" s="286"/>
      <c r="H128" s="286"/>
      <c r="I128" s="286"/>
      <c r="J128" s="213">
        <f t="shared" si="59"/>
        <v>0</v>
      </c>
      <c r="K128" s="348"/>
      <c r="L128" s="286"/>
      <c r="M128" s="286"/>
      <c r="N128" s="286"/>
      <c r="O128" s="286"/>
      <c r="P128" s="286"/>
      <c r="Q128" s="286"/>
      <c r="R128" s="346">
        <f t="shared" si="58"/>
        <v>0</v>
      </c>
      <c r="S128" s="109"/>
      <c r="T128" s="109"/>
      <c r="U128" s="109"/>
      <c r="V128" s="109"/>
      <c r="W128" s="109"/>
      <c r="X128" s="109"/>
      <c r="Y128" s="109"/>
      <c r="Z128" s="109"/>
      <c r="AA128" s="109"/>
      <c r="AB128" s="109"/>
      <c r="AC128" s="109"/>
      <c r="AD128" s="109"/>
      <c r="AE128" s="109"/>
      <c r="AF128" s="109"/>
      <c r="AG128" s="109"/>
      <c r="AH128" s="109"/>
      <c r="AI128" s="109"/>
      <c r="AJ128" s="109"/>
      <c r="AK128" s="109"/>
      <c r="AL128" s="109"/>
      <c r="AM128" s="109"/>
      <c r="AN128" s="109"/>
      <c r="AO128" s="109"/>
      <c r="AP128" s="109"/>
      <c r="AQ128" s="109"/>
      <c r="AR128" s="109"/>
      <c r="AS128" s="109"/>
      <c r="AT128" s="109"/>
      <c r="AU128" s="109"/>
      <c r="AV128" s="109"/>
      <c r="AW128" s="109"/>
      <c r="AX128" s="109"/>
      <c r="AY128" s="109"/>
      <c r="AZ128" s="109"/>
      <c r="BA128" s="109"/>
      <c r="BB128" s="109"/>
      <c r="BC128" s="109"/>
      <c r="BD128" s="109"/>
      <c r="BE128" s="109"/>
      <c r="BF128" s="109"/>
      <c r="BG128" s="109"/>
      <c r="BH128" s="109"/>
      <c r="BI128" s="109"/>
      <c r="BJ128" s="109"/>
      <c r="BK128" s="109"/>
      <c r="BL128" s="109"/>
      <c r="BM128" s="109"/>
      <c r="BN128" s="109"/>
      <c r="BO128" s="109"/>
      <c r="BP128" s="109"/>
      <c r="BQ128" s="109"/>
      <c r="BR128" s="109"/>
      <c r="BS128" s="109"/>
      <c r="BT128" s="109"/>
      <c r="BU128" s="109"/>
      <c r="BV128" s="109"/>
      <c r="BW128" s="109"/>
      <c r="BX128" s="109"/>
      <c r="BY128" s="109"/>
      <c r="BZ128" s="109"/>
      <c r="CA128" s="109"/>
      <c r="CB128" s="109"/>
      <c r="CC128" s="109"/>
      <c r="CD128" s="109"/>
      <c r="CE128" s="109"/>
      <c r="CF128" s="109"/>
      <c r="CG128" s="109"/>
      <c r="CH128" s="109"/>
      <c r="CI128" s="109"/>
      <c r="CJ128" s="109"/>
      <c r="CK128" s="109"/>
      <c r="CL128" s="109"/>
      <c r="CM128" s="109"/>
      <c r="CN128" s="109"/>
      <c r="CO128" s="109"/>
      <c r="CP128" s="109"/>
      <c r="CQ128" s="109"/>
      <c r="CR128" s="109"/>
      <c r="CS128" s="109"/>
      <c r="CT128" s="109"/>
      <c r="CU128" s="109"/>
      <c r="CV128" s="109"/>
      <c r="CW128" s="109"/>
      <c r="CX128" s="109"/>
      <c r="CY128" s="109"/>
      <c r="CZ128" s="109"/>
      <c r="DA128" s="109"/>
      <c r="DB128" s="109"/>
      <c r="DC128" s="109"/>
      <c r="DD128" s="109"/>
      <c r="DE128" s="109"/>
      <c r="DF128" s="109"/>
      <c r="DG128" s="109"/>
      <c r="DH128" s="109"/>
      <c r="DI128" s="109"/>
      <c r="DJ128" s="109"/>
      <c r="DK128" s="109"/>
      <c r="DL128" s="109"/>
      <c r="DM128" s="109"/>
      <c r="DN128" s="109"/>
      <c r="DO128" s="109"/>
      <c r="DP128" s="109"/>
      <c r="DQ128" s="109"/>
      <c r="DR128" s="109"/>
      <c r="DS128" s="109"/>
      <c r="DT128" s="109"/>
      <c r="DU128" s="109"/>
      <c r="DV128" s="109"/>
      <c r="DW128" s="109"/>
      <c r="DX128" s="109"/>
      <c r="DY128" s="109"/>
      <c r="DZ128" s="109"/>
      <c r="EA128" s="109"/>
      <c r="EB128" s="109"/>
      <c r="EC128" s="109"/>
      <c r="ED128" s="109"/>
      <c r="EE128" s="109"/>
      <c r="EF128" s="109"/>
      <c r="EG128" s="109"/>
      <c r="EH128" s="109"/>
      <c r="EI128" s="109"/>
      <c r="EJ128" s="109"/>
      <c r="EK128" s="109"/>
      <c r="EL128" s="109"/>
      <c r="EM128" s="109"/>
      <c r="EN128" s="109"/>
      <c r="EO128" s="109"/>
      <c r="EP128" s="109"/>
      <c r="EQ128" s="109"/>
      <c r="ER128" s="109"/>
      <c r="ES128" s="109"/>
      <c r="ET128" s="109"/>
      <c r="EU128" s="109"/>
      <c r="EV128" s="109"/>
      <c r="EW128" s="109"/>
      <c r="EX128" s="109"/>
      <c r="EY128" s="109"/>
      <c r="EZ128" s="109"/>
      <c r="FA128" s="109"/>
      <c r="FB128" s="109"/>
      <c r="FC128" s="109"/>
      <c r="FD128" s="109"/>
      <c r="FE128" s="109"/>
      <c r="FF128" s="109"/>
      <c r="FG128" s="109"/>
      <c r="FH128" s="109"/>
      <c r="FI128" s="109"/>
      <c r="FJ128" s="109"/>
      <c r="FK128" s="109"/>
      <c r="FL128" s="109"/>
      <c r="FM128" s="109"/>
      <c r="FN128" s="109"/>
      <c r="FO128" s="109"/>
      <c r="FP128" s="109"/>
      <c r="FQ128" s="109"/>
      <c r="FR128" s="109"/>
      <c r="FS128" s="109"/>
      <c r="FT128" s="109"/>
      <c r="FU128" s="109"/>
      <c r="FV128" s="109"/>
      <c r="FW128" s="109"/>
      <c r="FX128" s="109"/>
      <c r="FY128" s="109"/>
      <c r="FZ128" s="109"/>
      <c r="GA128" s="109"/>
      <c r="GB128" s="109"/>
      <c r="GC128" s="109"/>
      <c r="GD128" s="109"/>
      <c r="GE128" s="109"/>
      <c r="GF128" s="109"/>
      <c r="GG128" s="109"/>
      <c r="GH128" s="109"/>
      <c r="GI128" s="109"/>
      <c r="GJ128" s="109"/>
      <c r="GK128" s="109"/>
      <c r="GL128" s="109"/>
      <c r="GM128" s="109"/>
      <c r="GN128" s="109"/>
      <c r="GO128" s="109"/>
      <c r="GP128" s="109"/>
      <c r="GQ128" s="109"/>
      <c r="GR128" s="109"/>
      <c r="GS128" s="109"/>
      <c r="GT128" s="109"/>
      <c r="GU128" s="109"/>
      <c r="GV128" s="109"/>
      <c r="GW128" s="109"/>
      <c r="GX128" s="109"/>
      <c r="GY128" s="109"/>
      <c r="GZ128" s="109"/>
      <c r="HA128" s="109"/>
      <c r="HB128" s="109"/>
      <c r="HC128" s="109"/>
      <c r="HD128" s="109"/>
      <c r="HE128" s="109"/>
      <c r="HF128" s="109"/>
      <c r="HG128" s="109"/>
      <c r="HH128" s="109"/>
      <c r="HI128" s="109"/>
      <c r="HJ128" s="109"/>
      <c r="HK128" s="109"/>
      <c r="HL128" s="109"/>
      <c r="HM128" s="109"/>
      <c r="HN128" s="109"/>
    </row>
    <row r="129" spans="1:222" s="93" customFormat="1" ht="22.5" hidden="1" customHeight="1" x14ac:dyDescent="0.3">
      <c r="A129" s="312" t="s">
        <v>249</v>
      </c>
      <c r="B129" s="312" t="s">
        <v>236</v>
      </c>
      <c r="C129" s="312" t="s">
        <v>237</v>
      </c>
      <c r="D129" s="132" t="s">
        <v>238</v>
      </c>
      <c r="E129" s="286">
        <f>SUM(F129,I129)</f>
        <v>0</v>
      </c>
      <c r="F129" s="288"/>
      <c r="G129" s="286"/>
      <c r="H129" s="286"/>
      <c r="I129" s="286"/>
      <c r="J129" s="213">
        <f t="shared" si="59"/>
        <v>0</v>
      </c>
      <c r="K129" s="348"/>
      <c r="L129" s="286"/>
      <c r="M129" s="286"/>
      <c r="N129" s="286"/>
      <c r="O129" s="286"/>
      <c r="P129" s="286"/>
      <c r="Q129" s="286"/>
      <c r="R129" s="346">
        <f t="shared" si="58"/>
        <v>0</v>
      </c>
      <c r="S129" s="109"/>
      <c r="T129" s="109"/>
      <c r="U129" s="109"/>
      <c r="V129" s="109"/>
      <c r="W129" s="109"/>
      <c r="X129" s="109"/>
      <c r="Y129" s="109"/>
      <c r="Z129" s="109"/>
      <c r="AA129" s="109"/>
      <c r="AB129" s="109"/>
      <c r="AC129" s="109"/>
      <c r="AD129" s="109"/>
      <c r="AE129" s="109"/>
      <c r="AF129" s="109"/>
      <c r="AG129" s="109"/>
      <c r="AH129" s="109"/>
      <c r="AI129" s="109"/>
      <c r="AJ129" s="109"/>
      <c r="AK129" s="109"/>
      <c r="AL129" s="109"/>
      <c r="AM129" s="109"/>
      <c r="AN129" s="109"/>
      <c r="AO129" s="109"/>
      <c r="AP129" s="109"/>
      <c r="AQ129" s="109"/>
      <c r="AR129" s="109"/>
      <c r="AS129" s="109"/>
      <c r="AT129" s="109"/>
      <c r="AU129" s="109"/>
      <c r="AV129" s="109"/>
      <c r="AW129" s="109"/>
      <c r="AX129" s="109"/>
      <c r="AY129" s="109"/>
      <c r="AZ129" s="109"/>
      <c r="BA129" s="109"/>
      <c r="BB129" s="109"/>
      <c r="BC129" s="109"/>
      <c r="BD129" s="109"/>
      <c r="BE129" s="109"/>
      <c r="BF129" s="109"/>
      <c r="BG129" s="109"/>
      <c r="BH129" s="109"/>
      <c r="BI129" s="109"/>
      <c r="BJ129" s="109"/>
      <c r="BK129" s="109"/>
      <c r="BL129" s="109"/>
      <c r="BM129" s="109"/>
      <c r="BN129" s="109"/>
      <c r="BO129" s="109"/>
      <c r="BP129" s="109"/>
      <c r="BQ129" s="109"/>
      <c r="BR129" s="109"/>
      <c r="BS129" s="109"/>
      <c r="BT129" s="109"/>
      <c r="BU129" s="109"/>
      <c r="BV129" s="109"/>
      <c r="BW129" s="109"/>
      <c r="BX129" s="109"/>
      <c r="BY129" s="109"/>
      <c r="BZ129" s="109"/>
      <c r="CA129" s="109"/>
      <c r="CB129" s="109"/>
      <c r="CC129" s="109"/>
      <c r="CD129" s="109"/>
      <c r="CE129" s="109"/>
      <c r="CF129" s="109"/>
      <c r="CG129" s="109"/>
      <c r="CH129" s="109"/>
      <c r="CI129" s="109"/>
      <c r="CJ129" s="109"/>
      <c r="CK129" s="109"/>
      <c r="CL129" s="109"/>
      <c r="CM129" s="109"/>
      <c r="CN129" s="109"/>
      <c r="CO129" s="109"/>
      <c r="CP129" s="109"/>
      <c r="CQ129" s="109"/>
      <c r="CR129" s="109"/>
      <c r="CS129" s="109"/>
      <c r="CT129" s="109"/>
      <c r="CU129" s="109"/>
      <c r="CV129" s="109"/>
      <c r="CW129" s="109"/>
      <c r="CX129" s="109"/>
      <c r="CY129" s="109"/>
      <c r="CZ129" s="109"/>
      <c r="DA129" s="109"/>
      <c r="DB129" s="109"/>
      <c r="DC129" s="109"/>
      <c r="DD129" s="109"/>
      <c r="DE129" s="109"/>
      <c r="DF129" s="109"/>
      <c r="DG129" s="109"/>
      <c r="DH129" s="109"/>
      <c r="DI129" s="109"/>
      <c r="DJ129" s="109"/>
      <c r="DK129" s="109"/>
      <c r="DL129" s="109"/>
      <c r="DM129" s="109"/>
      <c r="DN129" s="109"/>
      <c r="DO129" s="109"/>
      <c r="DP129" s="109"/>
      <c r="DQ129" s="109"/>
      <c r="DR129" s="109"/>
      <c r="DS129" s="109"/>
      <c r="DT129" s="109"/>
      <c r="DU129" s="109"/>
      <c r="DV129" s="109"/>
      <c r="DW129" s="109"/>
      <c r="DX129" s="109"/>
      <c r="DY129" s="109"/>
      <c r="DZ129" s="109"/>
      <c r="EA129" s="109"/>
      <c r="EB129" s="109"/>
      <c r="EC129" s="109"/>
      <c r="ED129" s="109"/>
      <c r="EE129" s="109"/>
      <c r="EF129" s="109"/>
      <c r="EG129" s="109"/>
      <c r="EH129" s="109"/>
      <c r="EI129" s="109"/>
      <c r="EJ129" s="109"/>
      <c r="EK129" s="109"/>
      <c r="EL129" s="109"/>
      <c r="EM129" s="109"/>
      <c r="EN129" s="109"/>
      <c r="EO129" s="109"/>
      <c r="EP129" s="109"/>
      <c r="EQ129" s="109"/>
      <c r="ER129" s="109"/>
      <c r="ES129" s="109"/>
      <c r="ET129" s="109"/>
      <c r="EU129" s="109"/>
      <c r="EV129" s="109"/>
      <c r="EW129" s="109"/>
      <c r="EX129" s="109"/>
      <c r="EY129" s="109"/>
      <c r="EZ129" s="109"/>
      <c r="FA129" s="109"/>
      <c r="FB129" s="109"/>
      <c r="FC129" s="109"/>
      <c r="FD129" s="109"/>
      <c r="FE129" s="109"/>
      <c r="FF129" s="109"/>
      <c r="FG129" s="109"/>
      <c r="FH129" s="109"/>
      <c r="FI129" s="109"/>
      <c r="FJ129" s="109"/>
      <c r="FK129" s="109"/>
      <c r="FL129" s="109"/>
      <c r="FM129" s="109"/>
      <c r="FN129" s="109"/>
      <c r="FO129" s="109"/>
      <c r="FP129" s="109"/>
      <c r="FQ129" s="109"/>
      <c r="FR129" s="109"/>
      <c r="FS129" s="109"/>
      <c r="FT129" s="109"/>
      <c r="FU129" s="109"/>
      <c r="FV129" s="109"/>
      <c r="FW129" s="109"/>
      <c r="FX129" s="109"/>
      <c r="FY129" s="109"/>
      <c r="FZ129" s="109"/>
      <c r="GA129" s="109"/>
      <c r="GB129" s="109"/>
      <c r="GC129" s="109"/>
      <c r="GD129" s="109"/>
      <c r="GE129" s="109"/>
      <c r="GF129" s="109"/>
      <c r="GG129" s="109"/>
      <c r="GH129" s="109"/>
      <c r="GI129" s="109"/>
      <c r="GJ129" s="109"/>
      <c r="GK129" s="109"/>
      <c r="GL129" s="109"/>
      <c r="GM129" s="109"/>
      <c r="GN129" s="109"/>
      <c r="GO129" s="109"/>
      <c r="GP129" s="109"/>
      <c r="GQ129" s="109"/>
      <c r="GR129" s="109"/>
      <c r="GS129" s="109"/>
      <c r="GT129" s="109"/>
      <c r="GU129" s="109"/>
      <c r="GV129" s="109"/>
      <c r="GW129" s="109"/>
      <c r="GX129" s="109"/>
      <c r="GY129" s="109"/>
      <c r="GZ129" s="109"/>
      <c r="HA129" s="109"/>
      <c r="HB129" s="109"/>
      <c r="HC129" s="109"/>
      <c r="HD129" s="109"/>
      <c r="HE129" s="109"/>
      <c r="HF129" s="109"/>
      <c r="HG129" s="109"/>
      <c r="HH129" s="109"/>
      <c r="HI129" s="109"/>
      <c r="HJ129" s="109"/>
      <c r="HK129" s="109"/>
      <c r="HL129" s="109"/>
      <c r="HM129" s="109"/>
      <c r="HN129" s="109"/>
    </row>
    <row r="130" spans="1:222" s="77" customFormat="1" ht="24" hidden="1" customHeight="1" x14ac:dyDescent="0.3">
      <c r="A130" s="349" t="s">
        <v>159</v>
      </c>
      <c r="B130" s="133" t="s">
        <v>160</v>
      </c>
      <c r="C130" s="133" t="s">
        <v>58</v>
      </c>
      <c r="D130" s="132" t="s">
        <v>158</v>
      </c>
      <c r="E130" s="288"/>
      <c r="F130" s="288"/>
      <c r="G130" s="286"/>
      <c r="H130" s="286"/>
      <c r="I130" s="286"/>
      <c r="J130" s="213">
        <f t="shared" ref="J130" si="60">SUM(L130,O130)</f>
        <v>0</v>
      </c>
      <c r="K130" s="348"/>
      <c r="L130" s="286"/>
      <c r="M130" s="286"/>
      <c r="N130" s="286"/>
      <c r="O130" s="286"/>
      <c r="P130" s="286"/>
      <c r="Q130" s="286"/>
      <c r="R130" s="350">
        <f t="shared" ref="R130" si="61">SUM(E130,J130)</f>
        <v>0</v>
      </c>
    </row>
    <row r="131" spans="1:222" s="77" customFormat="1" ht="21.75" hidden="1" customHeight="1" x14ac:dyDescent="0.3">
      <c r="A131" s="312" t="s">
        <v>161</v>
      </c>
      <c r="B131" s="312" t="s">
        <v>90</v>
      </c>
      <c r="C131" s="312" t="s">
        <v>57</v>
      </c>
      <c r="D131" s="146" t="s">
        <v>72</v>
      </c>
      <c r="E131" s="286">
        <f>SUM(F131,I131)</f>
        <v>0</v>
      </c>
      <c r="F131" s="286"/>
      <c r="G131" s="148"/>
      <c r="H131" s="148"/>
      <c r="I131" s="148"/>
      <c r="J131" s="213">
        <f>SUM(L131,O131)</f>
        <v>0</v>
      </c>
      <c r="K131" s="348"/>
      <c r="L131" s="148"/>
      <c r="M131" s="148"/>
      <c r="N131" s="148"/>
      <c r="O131" s="148"/>
      <c r="P131" s="148"/>
      <c r="Q131" s="148"/>
      <c r="R131" s="348">
        <f>SUM(E131,J131)</f>
        <v>0</v>
      </c>
    </row>
    <row r="132" spans="1:222" s="3" customFormat="1" ht="34.5" customHeight="1" x14ac:dyDescent="0.3">
      <c r="A132" s="351"/>
      <c r="B132" s="351"/>
      <c r="C132" s="351"/>
      <c r="D132" s="352" t="s">
        <v>44</v>
      </c>
      <c r="E132" s="470">
        <f t="shared" ref="E132:R132" si="62">SUM(E14,E61,E80,E106,E118,E126)</f>
        <v>-208731.09999999998</v>
      </c>
      <c r="F132" s="471">
        <f t="shared" si="62"/>
        <v>-208731.09999999998</v>
      </c>
      <c r="G132" s="471">
        <f t="shared" si="62"/>
        <v>-195420</v>
      </c>
      <c r="H132" s="500">
        <f t="shared" si="62"/>
        <v>-550000</v>
      </c>
      <c r="I132" s="353">
        <f t="shared" si="62"/>
        <v>0</v>
      </c>
      <c r="J132" s="471">
        <f t="shared" si="62"/>
        <v>208731.09999999998</v>
      </c>
      <c r="K132" s="471">
        <f t="shared" si="62"/>
        <v>208731.09999999998</v>
      </c>
      <c r="L132" s="353">
        <f t="shared" si="62"/>
        <v>0</v>
      </c>
      <c r="M132" s="353">
        <f t="shared" si="62"/>
        <v>0</v>
      </c>
      <c r="N132" s="353">
        <f t="shared" si="62"/>
        <v>0</v>
      </c>
      <c r="O132" s="471">
        <f t="shared" si="62"/>
        <v>208731.09999999998</v>
      </c>
      <c r="P132" s="471">
        <f t="shared" si="62"/>
        <v>0</v>
      </c>
      <c r="Q132" s="471">
        <f t="shared" si="62"/>
        <v>0</v>
      </c>
      <c r="R132" s="471">
        <f t="shared" si="62"/>
        <v>-1.1641532182693481E-10</v>
      </c>
      <c r="T132" s="168">
        <f>SUM(E132,J132)</f>
        <v>0</v>
      </c>
      <c r="U132" s="169">
        <f>SUM(E132,J132)</f>
        <v>0</v>
      </c>
    </row>
    <row r="133" spans="1:222" x14ac:dyDescent="0.2">
      <c r="C133" s="16"/>
      <c r="D133" s="81"/>
      <c r="E133" s="119"/>
      <c r="F133" s="5"/>
      <c r="G133" s="6"/>
      <c r="H133" s="6"/>
      <c r="I133" s="6"/>
      <c r="J133" s="17"/>
      <c r="K133" s="17"/>
      <c r="L133" s="6"/>
      <c r="M133" s="6"/>
      <c r="N133" s="6"/>
      <c r="O133" s="6"/>
      <c r="P133" s="6"/>
      <c r="Q133" s="6"/>
      <c r="R133" s="5"/>
    </row>
    <row r="134" spans="1:222" ht="15.75" customHeight="1" x14ac:dyDescent="0.2">
      <c r="C134" s="16"/>
      <c r="D134" s="81"/>
      <c r="M134" s="6"/>
      <c r="O134" s="6"/>
      <c r="P134" s="6"/>
      <c r="Q134" s="6"/>
      <c r="R134" s="5"/>
    </row>
    <row r="135" spans="1:222" ht="56.25" customHeight="1" x14ac:dyDescent="0.2">
      <c r="C135" s="7"/>
      <c r="D135" s="81"/>
      <c r="Q135" s="6"/>
      <c r="R135" s="5"/>
    </row>
    <row r="136" spans="1:222" x14ac:dyDescent="0.2">
      <c r="C136" s="16"/>
      <c r="D136" s="81"/>
      <c r="O136" s="6"/>
      <c r="P136" s="6"/>
    </row>
    <row r="137" spans="1:222" hidden="1" x14ac:dyDescent="0.2">
      <c r="C137" s="16"/>
      <c r="D137" s="81"/>
    </row>
    <row r="138" spans="1:222" ht="21" hidden="1" customHeight="1" x14ac:dyDescent="0.2">
      <c r="C138" s="16"/>
      <c r="D138" s="81"/>
    </row>
    <row r="139" spans="1:222" s="110" customFormat="1" ht="23.25" hidden="1" customHeight="1" x14ac:dyDescent="0.2">
      <c r="C139" s="114"/>
      <c r="D139" s="115" t="s">
        <v>217</v>
      </c>
      <c r="E139" s="116">
        <f t="shared" ref="E139:R139" si="63">SUM(E15:E16,E62,E81,E107,E119,E127)</f>
        <v>199900</v>
      </c>
      <c r="F139" s="116">
        <f t="shared" si="63"/>
        <v>199900</v>
      </c>
      <c r="G139" s="116">
        <f t="shared" si="63"/>
        <v>0</v>
      </c>
      <c r="H139" s="116">
        <f t="shared" si="63"/>
        <v>0</v>
      </c>
      <c r="I139" s="116">
        <f t="shared" si="63"/>
        <v>0</v>
      </c>
      <c r="J139" s="116">
        <f t="shared" si="63"/>
        <v>0</v>
      </c>
      <c r="K139" s="116">
        <f t="shared" si="63"/>
        <v>0</v>
      </c>
      <c r="L139" s="116">
        <f t="shared" si="63"/>
        <v>0</v>
      </c>
      <c r="M139" s="116">
        <f t="shared" si="63"/>
        <v>0</v>
      </c>
      <c r="N139" s="116">
        <f t="shared" si="63"/>
        <v>0</v>
      </c>
      <c r="O139" s="116">
        <f t="shared" si="63"/>
        <v>0</v>
      </c>
      <c r="P139" s="116">
        <f t="shared" si="63"/>
        <v>0</v>
      </c>
      <c r="Q139" s="116">
        <f t="shared" si="63"/>
        <v>0</v>
      </c>
      <c r="R139" s="116">
        <f t="shared" si="63"/>
        <v>199900</v>
      </c>
    </row>
    <row r="140" spans="1:222" hidden="1" x14ac:dyDescent="0.2">
      <c r="C140" s="16"/>
      <c r="D140" s="81" t="s">
        <v>219</v>
      </c>
      <c r="E140" s="70" t="e">
        <f>SUM(E82,E84,E91,E94,#REF!,E95,E96,E97,E120)</f>
        <v>#REF!</v>
      </c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</row>
    <row r="141" spans="1:222" hidden="1" x14ac:dyDescent="0.2">
      <c r="C141" s="16"/>
      <c r="D141" s="81" t="s">
        <v>218</v>
      </c>
      <c r="E141" s="120">
        <f>SUM(E121:E124)</f>
        <v>0</v>
      </c>
      <c r="F141" s="69"/>
      <c r="G141" s="71"/>
      <c r="H141" s="71"/>
      <c r="I141" s="71"/>
      <c r="J141" s="72"/>
      <c r="K141" s="72"/>
      <c r="L141" s="71"/>
      <c r="M141" s="71"/>
      <c r="N141" s="71"/>
      <c r="O141" s="71"/>
      <c r="P141" s="71"/>
      <c r="Q141" s="71"/>
      <c r="R141" s="69"/>
    </row>
    <row r="142" spans="1:222" hidden="1" x14ac:dyDescent="0.2">
      <c r="C142" s="16"/>
      <c r="D142" s="81" t="s">
        <v>220</v>
      </c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</row>
    <row r="143" spans="1:222" ht="12.75" hidden="1" customHeight="1" x14ac:dyDescent="0.2">
      <c r="C143" s="16"/>
      <c r="D143" s="81" t="s">
        <v>221</v>
      </c>
      <c r="E143" s="120"/>
      <c r="F143" s="69"/>
      <c r="G143" s="71"/>
      <c r="H143" s="71"/>
      <c r="I143" s="71"/>
      <c r="J143" s="72"/>
      <c r="K143" s="72"/>
      <c r="L143" s="71"/>
      <c r="M143" s="71"/>
      <c r="N143" s="71"/>
      <c r="O143" s="71"/>
      <c r="P143" s="71"/>
      <c r="Q143" s="71"/>
      <c r="R143" s="69"/>
    </row>
    <row r="144" spans="1:222" hidden="1" x14ac:dyDescent="0.2">
      <c r="C144" s="16"/>
      <c r="D144" s="81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</row>
    <row r="145" spans="3:18" x14ac:dyDescent="0.2">
      <c r="C145" s="16"/>
      <c r="D145" s="81"/>
      <c r="E145" s="120"/>
      <c r="F145" s="69"/>
      <c r="G145" s="71"/>
      <c r="H145" s="71"/>
      <c r="I145" s="71"/>
      <c r="J145" s="72"/>
      <c r="K145" s="72"/>
      <c r="L145" s="71"/>
      <c r="M145" s="71"/>
      <c r="N145" s="71"/>
      <c r="O145" s="71"/>
      <c r="P145" s="71"/>
      <c r="Q145" s="71"/>
      <c r="R145" s="69"/>
    </row>
    <row r="146" spans="3:18" ht="15.75" hidden="1" customHeight="1" x14ac:dyDescent="0.2">
      <c r="C146" s="16"/>
      <c r="D146" s="81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</row>
    <row r="147" spans="3:18" ht="12.75" hidden="1" customHeight="1" x14ac:dyDescent="0.2">
      <c r="C147" s="16"/>
      <c r="E147" s="120"/>
      <c r="F147" s="69"/>
      <c r="G147" s="71"/>
      <c r="H147" s="71"/>
      <c r="I147" s="71"/>
      <c r="J147" s="72"/>
      <c r="K147" s="72"/>
      <c r="L147" s="71"/>
      <c r="M147" s="71"/>
      <c r="N147" s="71"/>
      <c r="O147" s="71"/>
      <c r="P147" s="71"/>
      <c r="Q147" s="71"/>
      <c r="R147" s="69"/>
    </row>
    <row r="148" spans="3:18" hidden="1" x14ac:dyDescent="0.2">
      <c r="C148" s="16"/>
      <c r="E148" s="70"/>
      <c r="F148" s="73">
        <f t="shared" ref="F148:R148" si="64">SUM(F139:F146)</f>
        <v>199900</v>
      </c>
      <c r="G148" s="73">
        <f t="shared" si="64"/>
        <v>0</v>
      </c>
      <c r="H148" s="73">
        <f t="shared" si="64"/>
        <v>0</v>
      </c>
      <c r="I148" s="73">
        <f t="shared" si="64"/>
        <v>0</v>
      </c>
      <c r="J148" s="73">
        <f t="shared" si="64"/>
        <v>0</v>
      </c>
      <c r="K148" s="73"/>
      <c r="L148" s="73">
        <f t="shared" si="64"/>
        <v>0</v>
      </c>
      <c r="M148" s="73">
        <f t="shared" si="64"/>
        <v>0</v>
      </c>
      <c r="N148" s="73">
        <f t="shared" si="64"/>
        <v>0</v>
      </c>
      <c r="O148" s="73">
        <f t="shared" si="64"/>
        <v>0</v>
      </c>
      <c r="P148" s="73">
        <f t="shared" si="64"/>
        <v>0</v>
      </c>
      <c r="Q148" s="73">
        <f t="shared" si="64"/>
        <v>0</v>
      </c>
      <c r="R148" s="73">
        <f t="shared" si="64"/>
        <v>199900</v>
      </c>
    </row>
    <row r="149" spans="3:18" hidden="1" x14ac:dyDescent="0.2">
      <c r="C149" s="16"/>
    </row>
    <row r="150" spans="3:18" ht="14.25" hidden="1" customHeight="1" x14ac:dyDescent="0.2">
      <c r="C150" s="16"/>
    </row>
    <row r="151" spans="3:18" ht="12.75" hidden="1" customHeight="1" x14ac:dyDescent="0.2">
      <c r="C151" s="16"/>
    </row>
    <row r="152" spans="3:18" hidden="1" x14ac:dyDescent="0.2">
      <c r="C152" s="16"/>
      <c r="E152" s="117" t="s">
        <v>230</v>
      </c>
    </row>
    <row r="153" spans="3:18" hidden="1" x14ac:dyDescent="0.2">
      <c r="C153" s="16"/>
      <c r="E153" s="120">
        <f>SUM(E17,E21,E24,E27,E28,E30,E33,E34,E35:E43,E44:E59)</f>
        <v>0</v>
      </c>
      <c r="F153" s="120">
        <f>SUM(F17,F21,F24,F27,F28,F30,F33,F34,F35:F43,F44:F59)</f>
        <v>0</v>
      </c>
      <c r="G153" s="120">
        <f>SUM(G17,G21,G22-G23,G24,G27,G28,G30,G33,G34,G35,G36,G37,G38,G39,G40,G41:G59,G21,G22,G23,G24,G27,G28,G30,G33,G34,G35,G36,G37,G38,G39,G40)</f>
        <v>0</v>
      </c>
      <c r="H153" s="120">
        <f>SUM(H17,H21,H22-H23,H24,H27,H28,H30,H33,H34,H35,H36,H37,H38,H39,H40,H41:H59,H21,H22,H23,H24,H27,H28,H30,H33,H34,H35,H36,H37,H38,H39,H40)</f>
        <v>0</v>
      </c>
      <c r="I153" s="120">
        <f>SUM(I17,I21,I22-I23,I24,I27,I28,I30,I33,I34,I35,I36,I37,I38,I39,I40,I41:I59,I21,I22,I23,I24,I27,I28,I30,I33,I34,I35,I36,I37,I38,I39,I40)</f>
        <v>0</v>
      </c>
      <c r="J153" s="120">
        <f>SUM(J17,J21,J24,J27,J28,J30,J33,J34,J35:J43,J44:J59)</f>
        <v>218000</v>
      </c>
      <c r="K153" s="120">
        <f>SUM(K17,K21,K24,K27,K28,K30,K33,K34,K35:K43,K44:K59)</f>
        <v>218000</v>
      </c>
      <c r="R153" s="69">
        <f>SUM(E153,J153)</f>
        <v>218000</v>
      </c>
    </row>
    <row r="154" spans="3:18" ht="22.5" hidden="1" customHeight="1" x14ac:dyDescent="0.2">
      <c r="C154" s="16"/>
      <c r="E154" s="120">
        <f>SUM(E63:E75)</f>
        <v>0</v>
      </c>
      <c r="J154" s="120">
        <f>SUM(J63:J75)</f>
        <v>-799268.9</v>
      </c>
      <c r="K154" s="120">
        <f>SUM(K63:K75)</f>
        <v>-799268.9</v>
      </c>
      <c r="R154" s="69">
        <f>SUM(E154,J154)</f>
        <v>-799268.9</v>
      </c>
    </row>
    <row r="155" spans="3:18" s="77" customFormat="1" ht="12.75" hidden="1" customHeight="1" x14ac:dyDescent="0.2">
      <c r="C155" s="124"/>
      <c r="D155" s="125"/>
      <c r="E155" s="120">
        <v>-400000</v>
      </c>
      <c r="F155" s="2" t="s">
        <v>227</v>
      </c>
      <c r="G155" s="68"/>
      <c r="H155" s="68"/>
      <c r="I155" s="68"/>
      <c r="J155" s="69"/>
      <c r="K155" s="69"/>
      <c r="L155" s="68"/>
      <c r="M155" s="68"/>
      <c r="N155" s="68"/>
      <c r="O155" s="68"/>
      <c r="P155" s="68"/>
      <c r="Q155" s="68"/>
      <c r="R155" s="69">
        <f>SUM(E155,J155)</f>
        <v>-400000</v>
      </c>
    </row>
    <row r="156" spans="3:18" hidden="1" x14ac:dyDescent="0.2">
      <c r="C156" s="16"/>
      <c r="E156" s="120" t="e">
        <f>SUM(#REF!,E114:E115)</f>
        <v>#REF!</v>
      </c>
      <c r="J156" s="120" t="e">
        <f>SUM(#REF!,J114:J115)</f>
        <v>#REF!</v>
      </c>
      <c r="K156" s="69"/>
      <c r="R156" s="69" t="e">
        <f t="shared" ref="R156:R159" si="65">SUM(E156,J156)</f>
        <v>#REF!</v>
      </c>
    </row>
    <row r="157" spans="3:18" hidden="1" x14ac:dyDescent="0.2">
      <c r="C157" s="16"/>
      <c r="E157" s="120"/>
      <c r="J157" s="69"/>
      <c r="K157" s="69"/>
      <c r="R157" s="69">
        <f t="shared" si="65"/>
        <v>0</v>
      </c>
    </row>
    <row r="158" spans="3:18" hidden="1" x14ac:dyDescent="0.2">
      <c r="C158" s="16"/>
      <c r="E158" s="120"/>
      <c r="F158" s="2" t="s">
        <v>229</v>
      </c>
      <c r="J158" s="70"/>
      <c r="K158" s="70"/>
      <c r="R158" s="69">
        <f t="shared" si="65"/>
        <v>0</v>
      </c>
    </row>
    <row r="159" spans="3:18" ht="12.75" hidden="1" customHeight="1" x14ac:dyDescent="0.2">
      <c r="C159" s="16"/>
      <c r="E159" s="121">
        <f>SUM(E124)</f>
        <v>0</v>
      </c>
      <c r="F159" s="87" t="s">
        <v>228</v>
      </c>
      <c r="G159" s="88"/>
      <c r="H159" s="88"/>
      <c r="I159" s="88"/>
      <c r="J159" s="87"/>
      <c r="K159" s="87"/>
      <c r="L159" s="88"/>
      <c r="M159" s="88"/>
      <c r="N159" s="88"/>
      <c r="O159" s="88"/>
      <c r="P159" s="88"/>
      <c r="Q159" s="88"/>
      <c r="R159" s="89">
        <f t="shared" si="65"/>
        <v>0</v>
      </c>
    </row>
    <row r="160" spans="3:18" hidden="1" x14ac:dyDescent="0.2">
      <c r="C160" s="16"/>
    </row>
    <row r="161" spans="3:18" hidden="1" x14ac:dyDescent="0.2">
      <c r="C161" s="16"/>
      <c r="E161" s="73" t="e">
        <f>SUM(E153:E159)</f>
        <v>#REF!</v>
      </c>
      <c r="J161" s="69" t="e">
        <f>SUM(J153:J159)</f>
        <v>#REF!</v>
      </c>
      <c r="K161" s="70">
        <f>SUM(K153:K159)</f>
        <v>-581268.9</v>
      </c>
      <c r="R161" s="69" t="e">
        <f>SUM(R153:R159)</f>
        <v>#REF!</v>
      </c>
    </row>
    <row r="162" spans="3:18" hidden="1" x14ac:dyDescent="0.2">
      <c r="C162" s="16"/>
    </row>
    <row r="163" spans="3:18" ht="12.75" customHeight="1" x14ac:dyDescent="0.2">
      <c r="C163" s="16"/>
    </row>
    <row r="164" spans="3:18" x14ac:dyDescent="0.2">
      <c r="C164" s="16"/>
    </row>
    <row r="165" spans="3:18" x14ac:dyDescent="0.2">
      <c r="C165" s="16"/>
    </row>
    <row r="166" spans="3:18" x14ac:dyDescent="0.2">
      <c r="C166" s="16"/>
    </row>
    <row r="167" spans="3:18" ht="12.75" customHeight="1" x14ac:dyDescent="0.2">
      <c r="C167" s="16"/>
    </row>
    <row r="168" spans="3:18" x14ac:dyDescent="0.2">
      <c r="C168" s="16"/>
    </row>
    <row r="169" spans="3:18" x14ac:dyDescent="0.2">
      <c r="C169" s="16"/>
    </row>
    <row r="170" spans="3:18" x14ac:dyDescent="0.2">
      <c r="C170" s="16"/>
    </row>
    <row r="171" spans="3:18" ht="12.75" customHeight="1" x14ac:dyDescent="0.2">
      <c r="C171" s="16"/>
    </row>
    <row r="172" spans="3:18" x14ac:dyDescent="0.2">
      <c r="C172" s="16"/>
    </row>
    <row r="173" spans="3:18" x14ac:dyDescent="0.2">
      <c r="C173" s="16"/>
    </row>
    <row r="174" spans="3:18" x14ac:dyDescent="0.2">
      <c r="C174" s="16"/>
    </row>
    <row r="175" spans="3:18" ht="12.75" customHeight="1" x14ac:dyDescent="0.2">
      <c r="C175" s="16"/>
    </row>
    <row r="176" spans="3:18" x14ac:dyDescent="0.2">
      <c r="C176" s="16"/>
    </row>
    <row r="177" spans="3:3" x14ac:dyDescent="0.2">
      <c r="C177" s="16"/>
    </row>
    <row r="178" spans="3:3" x14ac:dyDescent="0.2">
      <c r="C178" s="16"/>
    </row>
    <row r="179" spans="3:3" ht="12.75" customHeight="1" x14ac:dyDescent="0.2">
      <c r="C179" s="16"/>
    </row>
    <row r="180" spans="3:3" x14ac:dyDescent="0.2">
      <c r="C180" s="16"/>
    </row>
    <row r="181" spans="3:3" x14ac:dyDescent="0.2">
      <c r="C181" s="16"/>
    </row>
    <row r="182" spans="3:3" x14ac:dyDescent="0.2">
      <c r="C182" s="16"/>
    </row>
    <row r="183" spans="3:3" ht="12.75" customHeight="1" x14ac:dyDescent="0.2">
      <c r="C183" s="16"/>
    </row>
    <row r="184" spans="3:3" x14ac:dyDescent="0.2">
      <c r="C184" s="16"/>
    </row>
    <row r="185" spans="3:3" x14ac:dyDescent="0.2">
      <c r="C185" s="16"/>
    </row>
    <row r="186" spans="3:3" x14ac:dyDescent="0.2">
      <c r="C186" s="16"/>
    </row>
    <row r="187" spans="3:3" ht="12.75" customHeight="1" x14ac:dyDescent="0.2">
      <c r="C187" s="16"/>
    </row>
    <row r="188" spans="3:3" x14ac:dyDescent="0.2">
      <c r="C188" s="16"/>
    </row>
    <row r="189" spans="3:3" x14ac:dyDescent="0.2">
      <c r="C189" s="16"/>
    </row>
    <row r="190" spans="3:3" x14ac:dyDescent="0.2">
      <c r="C190" s="16"/>
    </row>
    <row r="191" spans="3:3" ht="12.75" customHeight="1" x14ac:dyDescent="0.2">
      <c r="C191" s="16"/>
    </row>
    <row r="192" spans="3:3" x14ac:dyDescent="0.2">
      <c r="C192" s="16"/>
    </row>
    <row r="193" spans="3:3" x14ac:dyDescent="0.2">
      <c r="C193" s="16"/>
    </row>
    <row r="194" spans="3:3" x14ac:dyDescent="0.2">
      <c r="C194" s="16"/>
    </row>
    <row r="195" spans="3:3" ht="12.75" customHeight="1" x14ac:dyDescent="0.2">
      <c r="C195" s="16"/>
    </row>
    <row r="196" spans="3:3" x14ac:dyDescent="0.2">
      <c r="C196" s="16"/>
    </row>
    <row r="197" spans="3:3" x14ac:dyDescent="0.2">
      <c r="C197" s="16"/>
    </row>
    <row r="198" spans="3:3" x14ac:dyDescent="0.2">
      <c r="C198" s="16"/>
    </row>
    <row r="199" spans="3:3" ht="12.75" customHeight="1" x14ac:dyDescent="0.2">
      <c r="C199" s="16"/>
    </row>
    <row r="200" spans="3:3" x14ac:dyDescent="0.2">
      <c r="C200" s="16"/>
    </row>
    <row r="201" spans="3:3" x14ac:dyDescent="0.2">
      <c r="C201" s="16"/>
    </row>
    <row r="202" spans="3:3" x14ac:dyDescent="0.2">
      <c r="C202" s="16"/>
    </row>
    <row r="203" spans="3:3" ht="12.75" customHeight="1" x14ac:dyDescent="0.2">
      <c r="C203" s="16"/>
    </row>
    <row r="204" spans="3:3" x14ac:dyDescent="0.2">
      <c r="C204" s="16"/>
    </row>
    <row r="205" spans="3:3" x14ac:dyDescent="0.2">
      <c r="C205" s="16"/>
    </row>
    <row r="206" spans="3:3" x14ac:dyDescent="0.2">
      <c r="C206" s="16"/>
    </row>
    <row r="207" spans="3:3" ht="12.75" customHeight="1" x14ac:dyDescent="0.2">
      <c r="C207" s="16"/>
    </row>
    <row r="208" spans="3:3" x14ac:dyDescent="0.2">
      <c r="C208" s="16"/>
    </row>
    <row r="209" spans="3:3" x14ac:dyDescent="0.2">
      <c r="C209" s="16"/>
    </row>
    <row r="210" spans="3:3" x14ac:dyDescent="0.2">
      <c r="C210" s="16"/>
    </row>
    <row r="211" spans="3:3" ht="12.75" customHeight="1" x14ac:dyDescent="0.2">
      <c r="C211" s="16"/>
    </row>
    <row r="212" spans="3:3" x14ac:dyDescent="0.2">
      <c r="C212" s="16"/>
    </row>
    <row r="213" spans="3:3" x14ac:dyDescent="0.2">
      <c r="C213" s="16"/>
    </row>
    <row r="214" spans="3:3" x14ac:dyDescent="0.2">
      <c r="C214" s="16"/>
    </row>
    <row r="215" spans="3:3" ht="12.75" customHeight="1" x14ac:dyDescent="0.2">
      <c r="C215" s="16"/>
    </row>
    <row r="216" spans="3:3" x14ac:dyDescent="0.2">
      <c r="C216" s="16"/>
    </row>
    <row r="217" spans="3:3" x14ac:dyDescent="0.2">
      <c r="C217" s="16"/>
    </row>
    <row r="218" spans="3:3" x14ac:dyDescent="0.2">
      <c r="C218" s="16"/>
    </row>
    <row r="219" spans="3:3" ht="12.75" customHeight="1" x14ac:dyDescent="0.2">
      <c r="C219" s="16"/>
    </row>
    <row r="220" spans="3:3" x14ac:dyDescent="0.2">
      <c r="C220" s="16"/>
    </row>
    <row r="221" spans="3:3" x14ac:dyDescent="0.2">
      <c r="C221" s="16"/>
    </row>
    <row r="222" spans="3:3" x14ac:dyDescent="0.2">
      <c r="C222" s="16"/>
    </row>
    <row r="223" spans="3:3" ht="12.75" customHeight="1" x14ac:dyDescent="0.2">
      <c r="C223" s="16"/>
    </row>
    <row r="224" spans="3:3" x14ac:dyDescent="0.2">
      <c r="C224" s="16"/>
    </row>
    <row r="225" spans="3:3" x14ac:dyDescent="0.2">
      <c r="C225" s="16"/>
    </row>
    <row r="226" spans="3:3" x14ac:dyDescent="0.2">
      <c r="C226" s="16"/>
    </row>
    <row r="227" spans="3:3" ht="12.75" customHeight="1" x14ac:dyDescent="0.2">
      <c r="C227" s="16"/>
    </row>
    <row r="228" spans="3:3" x14ac:dyDescent="0.2">
      <c r="C228" s="16"/>
    </row>
    <row r="229" spans="3:3" x14ac:dyDescent="0.2">
      <c r="C229" s="16"/>
    </row>
    <row r="230" spans="3:3" x14ac:dyDescent="0.2">
      <c r="C230" s="16"/>
    </row>
    <row r="231" spans="3:3" ht="12.75" customHeight="1" x14ac:dyDescent="0.2">
      <c r="C231" s="16"/>
    </row>
    <row r="232" spans="3:3" x14ac:dyDescent="0.2">
      <c r="C232" s="16"/>
    </row>
    <row r="233" spans="3:3" x14ac:dyDescent="0.2">
      <c r="C233" s="16"/>
    </row>
    <row r="234" spans="3:3" x14ac:dyDescent="0.2">
      <c r="C234" s="16"/>
    </row>
    <row r="235" spans="3:3" ht="12.75" customHeight="1" x14ac:dyDescent="0.2">
      <c r="C235" s="16"/>
    </row>
    <row r="236" spans="3:3" x14ac:dyDescent="0.2">
      <c r="C236" s="16"/>
    </row>
    <row r="237" spans="3:3" x14ac:dyDescent="0.2">
      <c r="C237" s="16"/>
    </row>
    <row r="238" spans="3:3" x14ac:dyDescent="0.2">
      <c r="C238" s="16"/>
    </row>
    <row r="239" spans="3:3" ht="12.75" customHeight="1" x14ac:dyDescent="0.2">
      <c r="C239" s="16"/>
    </row>
    <row r="240" spans="3:3" x14ac:dyDescent="0.2">
      <c r="C240" s="16"/>
    </row>
    <row r="241" spans="3:3" x14ac:dyDescent="0.2">
      <c r="C241" s="16"/>
    </row>
    <row r="242" spans="3:3" x14ac:dyDescent="0.2">
      <c r="C242" s="16"/>
    </row>
    <row r="243" spans="3:3" ht="12.75" customHeight="1" x14ac:dyDescent="0.2">
      <c r="C243" s="16"/>
    </row>
    <row r="244" spans="3:3" x14ac:dyDescent="0.2">
      <c r="C244" s="16"/>
    </row>
    <row r="245" spans="3:3" x14ac:dyDescent="0.2">
      <c r="C245" s="16"/>
    </row>
    <row r="246" spans="3:3" x14ac:dyDescent="0.2">
      <c r="C246" s="16"/>
    </row>
    <row r="247" spans="3:3" ht="12.75" customHeight="1" x14ac:dyDescent="0.2">
      <c r="C247" s="16"/>
    </row>
    <row r="248" spans="3:3" x14ac:dyDescent="0.2">
      <c r="C248" s="16"/>
    </row>
    <row r="249" spans="3:3" x14ac:dyDescent="0.2">
      <c r="C249" s="16"/>
    </row>
    <row r="250" spans="3:3" x14ac:dyDescent="0.2">
      <c r="C250" s="16"/>
    </row>
    <row r="251" spans="3:3" ht="12.75" customHeight="1" x14ac:dyDescent="0.2">
      <c r="C251" s="16"/>
    </row>
    <row r="252" spans="3:3" x14ac:dyDescent="0.2">
      <c r="C252" s="16"/>
    </row>
    <row r="253" spans="3:3" x14ac:dyDescent="0.2">
      <c r="C253" s="16"/>
    </row>
    <row r="254" spans="3:3" x14ac:dyDescent="0.2">
      <c r="C254" s="16"/>
    </row>
    <row r="255" spans="3:3" ht="12.75" customHeight="1" x14ac:dyDescent="0.2">
      <c r="C255" s="16"/>
    </row>
    <row r="256" spans="3:3" x14ac:dyDescent="0.2">
      <c r="C256" s="16"/>
    </row>
    <row r="257" spans="3:3" x14ac:dyDescent="0.2">
      <c r="C257" s="16"/>
    </row>
    <row r="258" spans="3:3" x14ac:dyDescent="0.2">
      <c r="C258" s="16"/>
    </row>
    <row r="259" spans="3:3" ht="12.75" customHeight="1" x14ac:dyDescent="0.2">
      <c r="C259" s="16"/>
    </row>
    <row r="260" spans="3:3" x14ac:dyDescent="0.2">
      <c r="C260" s="16"/>
    </row>
    <row r="261" spans="3:3" x14ac:dyDescent="0.2">
      <c r="C261" s="16"/>
    </row>
    <row r="262" spans="3:3" x14ac:dyDescent="0.2">
      <c r="C262" s="16"/>
    </row>
    <row r="263" spans="3:3" ht="12.75" customHeight="1" x14ac:dyDescent="0.2">
      <c r="C263" s="16"/>
    </row>
    <row r="264" spans="3:3" x14ac:dyDescent="0.2">
      <c r="C264" s="16"/>
    </row>
    <row r="265" spans="3:3" x14ac:dyDescent="0.2">
      <c r="C265" s="16"/>
    </row>
    <row r="266" spans="3:3" x14ac:dyDescent="0.2">
      <c r="C266" s="16"/>
    </row>
    <row r="267" spans="3:3" ht="12.75" customHeight="1" x14ac:dyDescent="0.2">
      <c r="C267" s="16"/>
    </row>
    <row r="268" spans="3:3" x14ac:dyDescent="0.2">
      <c r="C268" s="16"/>
    </row>
    <row r="269" spans="3:3" x14ac:dyDescent="0.2">
      <c r="C269" s="16"/>
    </row>
    <row r="270" spans="3:3" x14ac:dyDescent="0.2">
      <c r="C270" s="16"/>
    </row>
    <row r="271" spans="3:3" ht="12.75" customHeight="1" x14ac:dyDescent="0.2">
      <c r="C271" s="16"/>
    </row>
    <row r="272" spans="3:3" x14ac:dyDescent="0.2">
      <c r="C272" s="16"/>
    </row>
    <row r="273" spans="3:3" x14ac:dyDescent="0.2">
      <c r="C273" s="16"/>
    </row>
    <row r="274" spans="3:3" x14ac:dyDescent="0.2">
      <c r="C274" s="16"/>
    </row>
    <row r="275" spans="3:3" ht="12.75" customHeight="1" x14ac:dyDescent="0.2">
      <c r="C275" s="16"/>
    </row>
    <row r="276" spans="3:3" x14ac:dyDescent="0.2">
      <c r="C276" s="16"/>
    </row>
    <row r="277" spans="3:3" x14ac:dyDescent="0.2">
      <c r="C277" s="16"/>
    </row>
    <row r="278" spans="3:3" x14ac:dyDescent="0.2">
      <c r="C278" s="16"/>
    </row>
    <row r="279" spans="3:3" ht="12.75" customHeight="1" x14ac:dyDescent="0.2">
      <c r="C279" s="16"/>
    </row>
    <row r="280" spans="3:3" x14ac:dyDescent="0.2">
      <c r="C280" s="16"/>
    </row>
    <row r="281" spans="3:3" x14ac:dyDescent="0.2">
      <c r="C281" s="16"/>
    </row>
    <row r="282" spans="3:3" x14ac:dyDescent="0.2">
      <c r="C282" s="16"/>
    </row>
    <row r="283" spans="3:3" ht="12.75" customHeight="1" x14ac:dyDescent="0.2">
      <c r="C283" s="16"/>
    </row>
    <row r="284" spans="3:3" x14ac:dyDescent="0.2">
      <c r="C284" s="16"/>
    </row>
    <row r="285" spans="3:3" x14ac:dyDescent="0.2">
      <c r="C285" s="16"/>
    </row>
    <row r="286" spans="3:3" x14ac:dyDescent="0.2">
      <c r="C286" s="16"/>
    </row>
    <row r="287" spans="3:3" ht="12.75" customHeight="1" x14ac:dyDescent="0.2">
      <c r="C287" s="16"/>
    </row>
    <row r="288" spans="3:3" x14ac:dyDescent="0.2">
      <c r="C288" s="16"/>
    </row>
    <row r="289" spans="3:3" x14ac:dyDescent="0.2">
      <c r="C289" s="16"/>
    </row>
    <row r="290" spans="3:3" x14ac:dyDescent="0.2">
      <c r="C290" s="16"/>
    </row>
    <row r="291" spans="3:3" ht="12.75" customHeight="1" x14ac:dyDescent="0.2">
      <c r="C291" s="16"/>
    </row>
    <row r="292" spans="3:3" x14ac:dyDescent="0.2">
      <c r="C292" s="16"/>
    </row>
    <row r="293" spans="3:3" x14ac:dyDescent="0.2">
      <c r="C293" s="16"/>
    </row>
    <row r="294" spans="3:3" x14ac:dyDescent="0.2">
      <c r="C294" s="16"/>
    </row>
    <row r="295" spans="3:3" ht="12.75" customHeight="1" x14ac:dyDescent="0.2">
      <c r="C295" s="16"/>
    </row>
    <row r="296" spans="3:3" x14ac:dyDescent="0.2">
      <c r="C296" s="16"/>
    </row>
    <row r="297" spans="3:3" x14ac:dyDescent="0.2">
      <c r="C297" s="16"/>
    </row>
    <row r="298" spans="3:3" x14ac:dyDescent="0.2">
      <c r="C298" s="16"/>
    </row>
    <row r="299" spans="3:3" ht="12.75" customHeight="1" x14ac:dyDescent="0.2">
      <c r="C299" s="16"/>
    </row>
    <row r="300" spans="3:3" x14ac:dyDescent="0.2">
      <c r="C300" s="16"/>
    </row>
    <row r="301" spans="3:3" x14ac:dyDescent="0.2">
      <c r="C301" s="16"/>
    </row>
    <row r="302" spans="3:3" x14ac:dyDescent="0.2">
      <c r="C302" s="16"/>
    </row>
    <row r="303" spans="3:3" ht="12.75" customHeight="1" x14ac:dyDescent="0.2">
      <c r="C303" s="16"/>
    </row>
    <row r="304" spans="3:3" x14ac:dyDescent="0.2">
      <c r="C304" s="16"/>
    </row>
  </sheetData>
  <mergeCells count="24">
    <mergeCell ref="K9:K11"/>
    <mergeCell ref="A8:A11"/>
    <mergeCell ref="D8:D11"/>
    <mergeCell ref="C8:C11"/>
    <mergeCell ref="E8:I8"/>
    <mergeCell ref="G10:G11"/>
    <mergeCell ref="H10:H11"/>
    <mergeCell ref="B8:B11"/>
    <mergeCell ref="B4:C4"/>
    <mergeCell ref="B5:C5"/>
    <mergeCell ref="R8:R11"/>
    <mergeCell ref="E9:E11"/>
    <mergeCell ref="G9:H9"/>
    <mergeCell ref="J9:J11"/>
    <mergeCell ref="L9:L11"/>
    <mergeCell ref="J8:Q8"/>
    <mergeCell ref="F9:F11"/>
    <mergeCell ref="I9:I11"/>
    <mergeCell ref="P10:P11"/>
    <mergeCell ref="P9:Q9"/>
    <mergeCell ref="O9:O11"/>
    <mergeCell ref="M10:M11"/>
    <mergeCell ref="N10:N11"/>
    <mergeCell ref="M9:N9"/>
  </mergeCells>
  <phoneticPr fontId="3" type="noConversion"/>
  <pageMargins left="0.19685039370078741" right="0.19685039370078741" top="0.98425196850393704" bottom="0.59055118110236227" header="0" footer="0"/>
  <pageSetup paperSize="9" scale="56" fitToHeight="6" orientation="landscape" r:id="rId1"/>
  <headerFooter differentFirst="1" alignWithMargins="0">
    <oddHeader>&amp;C&amp;P&amp;Rпродовження додатку 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"/>
  <sheetViews>
    <sheetView view="pageBreakPreview" topLeftCell="B1" zoomScale="86" zoomScaleNormal="75" zoomScaleSheetLayoutView="86" workbookViewId="0">
      <selection activeCell="H8" sqref="H8"/>
    </sheetView>
  </sheetViews>
  <sheetFormatPr defaultColWidth="9.140625" defaultRowHeight="15" x14ac:dyDescent="0.2"/>
  <cols>
    <col min="1" max="1" width="16.5703125" style="21" customWidth="1"/>
    <col min="2" max="2" width="15.85546875" style="21" customWidth="1"/>
    <col min="3" max="3" width="15.42578125" style="21" customWidth="1"/>
    <col min="4" max="4" width="68.42578125" style="21" customWidth="1"/>
    <col min="5" max="5" width="55.5703125" style="21" customWidth="1"/>
    <col min="6" max="6" width="14" style="21" customWidth="1"/>
    <col min="7" max="7" width="13.5703125" style="21" customWidth="1"/>
    <col min="8" max="8" width="15.7109375" style="21" customWidth="1"/>
    <col min="9" max="9" width="20.85546875" style="21" customWidth="1"/>
    <col min="10" max="10" width="17.140625" style="21" customWidth="1"/>
    <col min="11" max="11" width="15.140625" style="21" hidden="1" customWidth="1"/>
    <col min="12" max="16384" width="9.140625" style="21"/>
  </cols>
  <sheetData>
    <row r="1" spans="1:11" ht="36" customHeight="1" x14ac:dyDescent="0.25">
      <c r="A1" s="20"/>
      <c r="B1" s="20"/>
      <c r="C1" s="20"/>
      <c r="D1" s="20"/>
      <c r="E1" s="20"/>
      <c r="F1" s="20"/>
      <c r="G1" s="20"/>
      <c r="H1" s="20"/>
    </row>
    <row r="2" spans="1:11" ht="15.75" x14ac:dyDescent="0.25">
      <c r="A2" s="20"/>
      <c r="B2" s="20"/>
      <c r="C2" s="20"/>
      <c r="D2" s="20"/>
      <c r="E2" s="20"/>
      <c r="F2" s="20"/>
      <c r="G2" s="20"/>
      <c r="H2" s="20"/>
    </row>
    <row r="3" spans="1:11" ht="21.75" customHeight="1" x14ac:dyDescent="0.25">
      <c r="A3" s="20"/>
      <c r="B3" s="20"/>
      <c r="C3" s="20"/>
      <c r="D3" s="20"/>
      <c r="E3" s="20"/>
      <c r="F3" s="20"/>
      <c r="G3" s="20"/>
      <c r="H3" s="20"/>
    </row>
    <row r="4" spans="1:11" ht="15.75" x14ac:dyDescent="0.25">
      <c r="A4" s="424" t="s">
        <v>332</v>
      </c>
      <c r="B4" s="20"/>
      <c r="C4" s="20"/>
      <c r="D4" s="20"/>
      <c r="E4" s="20"/>
      <c r="F4" s="20"/>
      <c r="G4" s="20"/>
      <c r="H4" s="20"/>
    </row>
    <row r="5" spans="1:11" ht="15.75" x14ac:dyDescent="0.25">
      <c r="A5" s="425" t="s">
        <v>312</v>
      </c>
      <c r="B5" s="20"/>
      <c r="C5" s="20"/>
      <c r="D5" s="20"/>
      <c r="E5" s="20"/>
      <c r="F5" s="20"/>
      <c r="G5" s="20"/>
      <c r="H5" s="20"/>
    </row>
    <row r="6" spans="1:11" ht="15.75" x14ac:dyDescent="0.25">
      <c r="A6" s="20"/>
      <c r="B6" s="20"/>
      <c r="C6" s="20"/>
      <c r="D6" s="20"/>
      <c r="E6" s="20"/>
      <c r="F6" s="20"/>
      <c r="G6" s="20"/>
      <c r="H6" s="20"/>
    </row>
    <row r="7" spans="1:11" ht="18.75" x14ac:dyDescent="0.3">
      <c r="A7" s="20"/>
      <c r="B7" s="20"/>
      <c r="C7" s="20"/>
      <c r="D7" s="20"/>
      <c r="E7" s="20"/>
      <c r="F7" s="20"/>
      <c r="G7" s="20"/>
      <c r="H7" s="20"/>
      <c r="I7" s="22"/>
      <c r="J7" s="22"/>
      <c r="K7" s="20"/>
    </row>
    <row r="8" spans="1:11" ht="18.75" x14ac:dyDescent="0.3">
      <c r="A8" s="20"/>
      <c r="B8" s="20"/>
      <c r="C8" s="20"/>
      <c r="D8" s="20"/>
      <c r="E8" s="20"/>
      <c r="F8" s="20"/>
      <c r="G8" s="20"/>
      <c r="H8" s="20"/>
      <c r="I8" s="22"/>
      <c r="J8" s="22"/>
      <c r="K8" s="20"/>
    </row>
    <row r="10" spans="1:11" ht="15.75" customHeight="1" thickBot="1" x14ac:dyDescent="0.35">
      <c r="A10" s="22"/>
      <c r="B10" s="22"/>
      <c r="C10" s="22"/>
      <c r="D10" s="22"/>
      <c r="E10" s="22"/>
      <c r="F10" s="22"/>
      <c r="G10" s="22"/>
      <c r="H10" s="22"/>
      <c r="I10" s="22"/>
      <c r="J10" s="22" t="s">
        <v>0</v>
      </c>
    </row>
    <row r="11" spans="1:11" s="23" customFormat="1" ht="114" customHeight="1" x14ac:dyDescent="0.2">
      <c r="A11" s="84" t="s">
        <v>323</v>
      </c>
      <c r="B11" s="84" t="s">
        <v>324</v>
      </c>
      <c r="C11" s="84" t="s">
        <v>257</v>
      </c>
      <c r="D11" s="84" t="s">
        <v>325</v>
      </c>
      <c r="E11" s="84" t="s">
        <v>326</v>
      </c>
      <c r="F11" s="84" t="s">
        <v>327</v>
      </c>
      <c r="G11" s="84" t="s">
        <v>328</v>
      </c>
      <c r="H11" s="84" t="s">
        <v>329</v>
      </c>
      <c r="I11" s="84" t="s">
        <v>330</v>
      </c>
      <c r="J11" s="84" t="s">
        <v>331</v>
      </c>
      <c r="K11" s="67" t="s">
        <v>73</v>
      </c>
    </row>
    <row r="12" spans="1:11" s="96" customFormat="1" ht="19.5" customHeight="1" x14ac:dyDescent="0.2">
      <c r="A12" s="94">
        <v>1</v>
      </c>
      <c r="B12" s="94">
        <v>2</v>
      </c>
      <c r="C12" s="94">
        <v>3</v>
      </c>
      <c r="D12" s="94">
        <v>4</v>
      </c>
      <c r="E12" s="94">
        <v>5</v>
      </c>
      <c r="F12" s="94">
        <v>6</v>
      </c>
      <c r="G12" s="94">
        <v>7</v>
      </c>
      <c r="H12" s="94">
        <v>8</v>
      </c>
      <c r="I12" s="94">
        <v>9</v>
      </c>
      <c r="J12" s="94">
        <v>10</v>
      </c>
      <c r="K12" s="95">
        <v>8</v>
      </c>
    </row>
    <row r="13" spans="1:11" s="450" customFormat="1" ht="40.5" customHeight="1" x14ac:dyDescent="0.3">
      <c r="A13" s="113" t="s">
        <v>102</v>
      </c>
      <c r="B13" s="113"/>
      <c r="C13" s="113"/>
      <c r="D13" s="280" t="s">
        <v>93</v>
      </c>
      <c r="E13" s="426"/>
      <c r="F13" s="427"/>
      <c r="G13" s="427"/>
      <c r="H13" s="427"/>
      <c r="I13" s="427">
        <f>SUM(I14)</f>
        <v>1008000</v>
      </c>
      <c r="J13" s="448"/>
      <c r="K13" s="449"/>
    </row>
    <row r="14" spans="1:11" s="432" customFormat="1" ht="39.75" customHeight="1" x14ac:dyDescent="0.3">
      <c r="A14" s="113" t="s">
        <v>103</v>
      </c>
      <c r="B14" s="113"/>
      <c r="C14" s="113"/>
      <c r="D14" s="280" t="s">
        <v>93</v>
      </c>
      <c r="E14" s="426"/>
      <c r="F14" s="427"/>
      <c r="G14" s="427"/>
      <c r="H14" s="427"/>
      <c r="I14" s="427">
        <f>SUM(I15:I23)</f>
        <v>1008000</v>
      </c>
      <c r="J14" s="448"/>
      <c r="K14" s="431" t="e">
        <f>SUM(#REF!)</f>
        <v>#REF!</v>
      </c>
    </row>
    <row r="15" spans="1:11" s="432" customFormat="1" ht="43.5" hidden="1" customHeight="1" x14ac:dyDescent="0.3">
      <c r="A15" s="217" t="s">
        <v>313</v>
      </c>
      <c r="B15" s="217" t="s">
        <v>314</v>
      </c>
      <c r="C15" s="217" t="s">
        <v>59</v>
      </c>
      <c r="D15" s="419" t="s">
        <v>315</v>
      </c>
      <c r="E15" s="429" t="s">
        <v>453</v>
      </c>
      <c r="F15" s="430"/>
      <c r="G15" s="430"/>
      <c r="H15" s="430"/>
      <c r="I15" s="430"/>
      <c r="J15" s="128"/>
      <c r="K15" s="431"/>
    </row>
    <row r="16" spans="1:11" s="432" customFormat="1" ht="54.75" hidden="1" customHeight="1" x14ac:dyDescent="0.3">
      <c r="A16" s="290" t="s">
        <v>140</v>
      </c>
      <c r="B16" s="290" t="s">
        <v>141</v>
      </c>
      <c r="C16" s="277" t="s">
        <v>59</v>
      </c>
      <c r="D16" s="278" t="s">
        <v>82</v>
      </c>
      <c r="E16" s="429" t="s">
        <v>454</v>
      </c>
      <c r="F16" s="430"/>
      <c r="G16" s="430"/>
      <c r="H16" s="430"/>
      <c r="I16" s="430"/>
      <c r="J16" s="128"/>
      <c r="K16" s="431"/>
    </row>
    <row r="17" spans="1:11" s="432" customFormat="1" ht="60" hidden="1" customHeight="1" x14ac:dyDescent="0.3">
      <c r="A17" s="290" t="s">
        <v>449</v>
      </c>
      <c r="B17" s="290" t="s">
        <v>450</v>
      </c>
      <c r="C17" s="290" t="s">
        <v>452</v>
      </c>
      <c r="D17" s="465" t="s">
        <v>451</v>
      </c>
      <c r="E17" s="429"/>
      <c r="F17" s="430"/>
      <c r="G17" s="430"/>
      <c r="H17" s="430"/>
      <c r="I17" s="430"/>
      <c r="J17" s="128"/>
      <c r="K17" s="431"/>
    </row>
    <row r="18" spans="1:11" s="432" customFormat="1" ht="140.25" customHeight="1" x14ac:dyDescent="0.3">
      <c r="A18" s="290" t="s">
        <v>477</v>
      </c>
      <c r="B18" s="290" t="s">
        <v>478</v>
      </c>
      <c r="C18" s="290" t="s">
        <v>196</v>
      </c>
      <c r="D18" s="464" t="s">
        <v>479</v>
      </c>
      <c r="E18" s="429" t="s">
        <v>481</v>
      </c>
      <c r="F18" s="430"/>
      <c r="G18" s="430"/>
      <c r="H18" s="430"/>
      <c r="I18" s="430">
        <v>218000</v>
      </c>
      <c r="J18" s="128"/>
      <c r="K18" s="431"/>
    </row>
    <row r="19" spans="1:11" s="432" customFormat="1" ht="34.5" customHeight="1" x14ac:dyDescent="0.3">
      <c r="A19" s="290" t="s">
        <v>449</v>
      </c>
      <c r="B19" s="290" t="s">
        <v>450</v>
      </c>
      <c r="C19" s="290" t="s">
        <v>452</v>
      </c>
      <c r="D19" s="465" t="s">
        <v>451</v>
      </c>
      <c r="E19" s="127"/>
      <c r="F19" s="128"/>
      <c r="G19" s="130"/>
      <c r="H19" s="130"/>
      <c r="I19" s="430">
        <v>790000</v>
      </c>
      <c r="J19" s="433"/>
      <c r="K19" s="431"/>
    </row>
    <row r="20" spans="1:11" s="432" customFormat="1" ht="45" hidden="1" customHeight="1" x14ac:dyDescent="0.3">
      <c r="A20" s="253" t="s">
        <v>322</v>
      </c>
      <c r="B20" s="253" t="s">
        <v>89</v>
      </c>
      <c r="C20" s="253" t="s">
        <v>196</v>
      </c>
      <c r="D20" s="254" t="s">
        <v>195</v>
      </c>
      <c r="E20" s="434" t="s">
        <v>455</v>
      </c>
      <c r="F20" s="128"/>
      <c r="G20" s="130"/>
      <c r="H20" s="130"/>
      <c r="I20" s="128"/>
      <c r="J20" s="435"/>
      <c r="K20" s="431"/>
    </row>
    <row r="21" spans="1:11" s="432" customFormat="1" ht="45" hidden="1" customHeight="1" x14ac:dyDescent="0.3">
      <c r="A21" s="242" t="s">
        <v>265</v>
      </c>
      <c r="B21" s="242" t="s">
        <v>192</v>
      </c>
      <c r="C21" s="242" t="s">
        <v>260</v>
      </c>
      <c r="D21" s="243" t="s">
        <v>193</v>
      </c>
      <c r="E21" s="434"/>
      <c r="F21" s="128"/>
      <c r="G21" s="128"/>
      <c r="H21" s="128"/>
      <c r="I21" s="128"/>
      <c r="J21" s="128"/>
      <c r="K21" s="431"/>
    </row>
    <row r="22" spans="1:11" s="432" customFormat="1" ht="38.25" hidden="1" customHeight="1" x14ac:dyDescent="0.3">
      <c r="A22" s="242" t="s">
        <v>284</v>
      </c>
      <c r="B22" s="242" t="s">
        <v>286</v>
      </c>
      <c r="C22" s="242" t="s">
        <v>55</v>
      </c>
      <c r="D22" s="243" t="s">
        <v>288</v>
      </c>
      <c r="E22" s="127"/>
      <c r="F22" s="128"/>
      <c r="G22" s="130"/>
      <c r="H22" s="130"/>
      <c r="I22" s="128"/>
      <c r="J22" s="435"/>
      <c r="K22" s="431"/>
    </row>
    <row r="23" spans="1:11" s="432" customFormat="1" ht="37.5" hidden="1" customHeight="1" x14ac:dyDescent="0.3">
      <c r="A23" s="129" t="s">
        <v>289</v>
      </c>
      <c r="B23" s="129" t="s">
        <v>290</v>
      </c>
      <c r="C23" s="129" t="s">
        <v>260</v>
      </c>
      <c r="D23" s="247" t="s">
        <v>291</v>
      </c>
      <c r="E23" s="127"/>
      <c r="F23" s="128"/>
      <c r="G23" s="130"/>
      <c r="H23" s="130"/>
      <c r="I23" s="128"/>
      <c r="J23" s="435"/>
      <c r="K23" s="431"/>
    </row>
    <row r="24" spans="1:11" s="34" customFormat="1" ht="57.75" customHeight="1" x14ac:dyDescent="0.3">
      <c r="A24" s="113" t="s">
        <v>24</v>
      </c>
      <c r="B24" s="113"/>
      <c r="C24" s="113"/>
      <c r="D24" s="280" t="s">
        <v>97</v>
      </c>
      <c r="E24" s="426"/>
      <c r="F24" s="427"/>
      <c r="G24" s="427"/>
      <c r="H24" s="427"/>
      <c r="I24" s="483">
        <f>SUM(I25)</f>
        <v>-799268.9</v>
      </c>
      <c r="J24" s="436"/>
      <c r="K24" s="428"/>
    </row>
    <row r="25" spans="1:11" s="34" customFormat="1" ht="60.75" customHeight="1" x14ac:dyDescent="0.3">
      <c r="A25" s="113" t="s">
        <v>25</v>
      </c>
      <c r="B25" s="113"/>
      <c r="C25" s="113"/>
      <c r="D25" s="280" t="s">
        <v>97</v>
      </c>
      <c r="E25" s="426"/>
      <c r="F25" s="427"/>
      <c r="G25" s="427"/>
      <c r="H25" s="427"/>
      <c r="I25" s="483">
        <f>SUM(I26:I43)</f>
        <v>-799268.9</v>
      </c>
      <c r="J25" s="436"/>
      <c r="K25" s="428"/>
    </row>
    <row r="26" spans="1:11" s="432" customFormat="1" ht="99.75" customHeight="1" x14ac:dyDescent="0.3">
      <c r="A26" s="290" t="s">
        <v>317</v>
      </c>
      <c r="B26" s="290" t="s">
        <v>318</v>
      </c>
      <c r="C26" s="290" t="s">
        <v>52</v>
      </c>
      <c r="D26" s="408" t="s">
        <v>319</v>
      </c>
      <c r="E26" s="441" t="s">
        <v>456</v>
      </c>
      <c r="F26" s="442"/>
      <c r="G26" s="442"/>
      <c r="H26" s="442"/>
      <c r="I26" s="484">
        <v>-45710</v>
      </c>
      <c r="J26" s="440"/>
      <c r="K26" s="431"/>
    </row>
    <row r="27" spans="1:11" s="432" customFormat="1" ht="39.75" hidden="1" customHeight="1" x14ac:dyDescent="0.3">
      <c r="A27" s="290" t="s">
        <v>194</v>
      </c>
      <c r="B27" s="290" t="s">
        <v>89</v>
      </c>
      <c r="C27" s="290" t="s">
        <v>196</v>
      </c>
      <c r="D27" s="408" t="s">
        <v>195</v>
      </c>
      <c r="E27" s="441" t="s">
        <v>457</v>
      </c>
      <c r="F27" s="442"/>
      <c r="G27" s="442"/>
      <c r="H27" s="442"/>
      <c r="I27" s="484"/>
      <c r="J27" s="440"/>
      <c r="K27" s="431"/>
    </row>
    <row r="28" spans="1:11" s="34" customFormat="1" ht="40.5" hidden="1" customHeight="1" x14ac:dyDescent="0.3">
      <c r="A28" s="290" t="s">
        <v>194</v>
      </c>
      <c r="B28" s="290" t="s">
        <v>89</v>
      </c>
      <c r="C28" s="290" t="s">
        <v>196</v>
      </c>
      <c r="D28" s="408" t="s">
        <v>195</v>
      </c>
      <c r="E28" s="441" t="s">
        <v>458</v>
      </c>
      <c r="F28" s="442"/>
      <c r="G28" s="442"/>
      <c r="H28" s="442"/>
      <c r="I28" s="482"/>
      <c r="J28" s="443"/>
      <c r="K28" s="428"/>
    </row>
    <row r="29" spans="1:11" s="432" customFormat="1" ht="40.5" customHeight="1" x14ac:dyDescent="0.3">
      <c r="A29" s="290" t="s">
        <v>194</v>
      </c>
      <c r="B29" s="290" t="s">
        <v>89</v>
      </c>
      <c r="C29" s="290" t="s">
        <v>196</v>
      </c>
      <c r="D29" s="408" t="s">
        <v>195</v>
      </c>
      <c r="E29" s="441" t="s">
        <v>459</v>
      </c>
      <c r="F29" s="442"/>
      <c r="G29" s="442"/>
      <c r="H29" s="442"/>
      <c r="I29" s="482">
        <v>-246753.68</v>
      </c>
      <c r="J29" s="440"/>
      <c r="K29" s="431"/>
    </row>
    <row r="30" spans="1:11" s="34" customFormat="1" ht="60" hidden="1" customHeight="1" x14ac:dyDescent="0.3">
      <c r="A30" s="290" t="s">
        <v>194</v>
      </c>
      <c r="B30" s="290" t="s">
        <v>89</v>
      </c>
      <c r="C30" s="290" t="s">
        <v>196</v>
      </c>
      <c r="D30" s="408" t="s">
        <v>195</v>
      </c>
      <c r="E30" s="441" t="s">
        <v>460</v>
      </c>
      <c r="F30" s="430"/>
      <c r="G30" s="430"/>
      <c r="H30" s="430"/>
      <c r="I30" s="456"/>
      <c r="J30" s="430"/>
      <c r="K30" s="428"/>
    </row>
    <row r="31" spans="1:11" s="34" customFormat="1" ht="57" hidden="1" customHeight="1" x14ac:dyDescent="0.3">
      <c r="A31" s="290" t="s">
        <v>194</v>
      </c>
      <c r="B31" s="290" t="s">
        <v>89</v>
      </c>
      <c r="C31" s="290" t="s">
        <v>196</v>
      </c>
      <c r="D31" s="408" t="s">
        <v>195</v>
      </c>
      <c r="E31" s="437" t="s">
        <v>461</v>
      </c>
      <c r="F31" s="430"/>
      <c r="G31" s="430"/>
      <c r="H31" s="430"/>
      <c r="I31" s="456"/>
      <c r="J31" s="430"/>
      <c r="K31" s="428"/>
    </row>
    <row r="32" spans="1:11" s="34" customFormat="1" ht="62.25" customHeight="1" x14ac:dyDescent="0.3">
      <c r="A32" s="290" t="s">
        <v>194</v>
      </c>
      <c r="B32" s="290" t="s">
        <v>89</v>
      </c>
      <c r="C32" s="290" t="s">
        <v>196</v>
      </c>
      <c r="D32" s="408" t="s">
        <v>195</v>
      </c>
      <c r="E32" s="441" t="s">
        <v>483</v>
      </c>
      <c r="F32" s="430"/>
      <c r="G32" s="430"/>
      <c r="H32" s="430"/>
      <c r="I32" s="456">
        <v>-6860</v>
      </c>
      <c r="J32" s="430"/>
      <c r="K32" s="428"/>
    </row>
    <row r="33" spans="1:11" s="34" customFormat="1" ht="81.75" customHeight="1" x14ac:dyDescent="0.3">
      <c r="A33" s="290" t="s">
        <v>194</v>
      </c>
      <c r="B33" s="290" t="s">
        <v>89</v>
      </c>
      <c r="C33" s="290" t="s">
        <v>196</v>
      </c>
      <c r="D33" s="408" t="s">
        <v>195</v>
      </c>
      <c r="E33" s="441" t="s">
        <v>482</v>
      </c>
      <c r="F33" s="430"/>
      <c r="G33" s="430"/>
      <c r="H33" s="430"/>
      <c r="I33" s="456">
        <v>-81907.320000000007</v>
      </c>
      <c r="J33" s="430"/>
      <c r="K33" s="428"/>
    </row>
    <row r="34" spans="1:11" s="432" customFormat="1" ht="59.25" hidden="1" customHeight="1" x14ac:dyDescent="0.3">
      <c r="A34" s="221" t="s">
        <v>304</v>
      </c>
      <c r="B34" s="129" t="s">
        <v>273</v>
      </c>
      <c r="C34" s="129" t="s">
        <v>196</v>
      </c>
      <c r="D34" s="132" t="s">
        <v>274</v>
      </c>
      <c r="E34" s="437" t="s">
        <v>462</v>
      </c>
      <c r="F34" s="438"/>
      <c r="G34" s="438"/>
      <c r="H34" s="438"/>
      <c r="I34" s="439"/>
      <c r="J34" s="440"/>
      <c r="K34" s="431"/>
    </row>
    <row r="35" spans="1:11" s="432" customFormat="1" ht="96" hidden="1" customHeight="1" x14ac:dyDescent="0.3">
      <c r="A35" s="129" t="s">
        <v>339</v>
      </c>
      <c r="B35" s="129" t="s">
        <v>340</v>
      </c>
      <c r="C35" s="129" t="s">
        <v>196</v>
      </c>
      <c r="D35" s="132" t="s">
        <v>341</v>
      </c>
      <c r="E35" s="437" t="s">
        <v>463</v>
      </c>
      <c r="F35" s="446"/>
      <c r="G35" s="446"/>
      <c r="H35" s="446"/>
      <c r="I35" s="451"/>
      <c r="J35" s="440"/>
      <c r="K35" s="431"/>
    </row>
    <row r="36" spans="1:11" s="432" customFormat="1" ht="94.5" hidden="1" customHeight="1" x14ac:dyDescent="0.3">
      <c r="A36" s="129" t="s">
        <v>339</v>
      </c>
      <c r="B36" s="129" t="s">
        <v>340</v>
      </c>
      <c r="C36" s="129" t="s">
        <v>196</v>
      </c>
      <c r="D36" s="132" t="s">
        <v>341</v>
      </c>
      <c r="E36" s="437" t="s">
        <v>464</v>
      </c>
      <c r="F36" s="438"/>
      <c r="G36" s="438"/>
      <c r="H36" s="438"/>
      <c r="I36" s="439"/>
      <c r="J36" s="440"/>
      <c r="K36" s="431"/>
    </row>
    <row r="37" spans="1:11" s="34" customFormat="1" ht="78" hidden="1" customHeight="1" x14ac:dyDescent="0.3">
      <c r="A37" s="129" t="s">
        <v>339</v>
      </c>
      <c r="B37" s="129" t="s">
        <v>340</v>
      </c>
      <c r="C37" s="129" t="s">
        <v>196</v>
      </c>
      <c r="D37" s="132" t="s">
        <v>341</v>
      </c>
      <c r="E37" s="437" t="s">
        <v>465</v>
      </c>
      <c r="F37" s="444"/>
      <c r="G37" s="444"/>
      <c r="H37" s="444"/>
      <c r="I37" s="445"/>
      <c r="J37" s="443"/>
      <c r="K37" s="428"/>
    </row>
    <row r="38" spans="1:11" s="34" customFormat="1" ht="30.75" customHeight="1" x14ac:dyDescent="0.3">
      <c r="A38" s="217" t="s">
        <v>299</v>
      </c>
      <c r="B38" s="159" t="s">
        <v>61</v>
      </c>
      <c r="C38" s="182" t="s">
        <v>47</v>
      </c>
      <c r="D38" s="183" t="s">
        <v>200</v>
      </c>
      <c r="E38" s="441"/>
      <c r="F38" s="444"/>
      <c r="G38" s="444"/>
      <c r="H38" s="444"/>
      <c r="I38" s="445">
        <v>-222560</v>
      </c>
      <c r="J38" s="443"/>
      <c r="K38" s="428"/>
    </row>
    <row r="39" spans="1:11" s="34" customFormat="1" ht="56.25" customHeight="1" x14ac:dyDescent="0.3">
      <c r="A39" s="403" t="s">
        <v>480</v>
      </c>
      <c r="B39" s="217" t="s">
        <v>298</v>
      </c>
      <c r="C39" s="217" t="s">
        <v>297</v>
      </c>
      <c r="D39" s="412" t="s">
        <v>296</v>
      </c>
      <c r="E39" s="441"/>
      <c r="F39" s="444"/>
      <c r="G39" s="444"/>
      <c r="H39" s="444"/>
      <c r="I39" s="472">
        <v>-72017.899999999994</v>
      </c>
      <c r="J39" s="443"/>
      <c r="K39" s="428"/>
    </row>
    <row r="40" spans="1:11" s="34" customFormat="1" ht="39" hidden="1" customHeight="1" x14ac:dyDescent="0.3">
      <c r="A40" s="403"/>
      <c r="B40" s="217"/>
      <c r="C40" s="217"/>
      <c r="D40" s="417"/>
      <c r="E40" s="441"/>
      <c r="F40" s="444"/>
      <c r="G40" s="444"/>
      <c r="H40" s="444"/>
      <c r="I40" s="445"/>
      <c r="J40" s="443"/>
      <c r="K40" s="428"/>
    </row>
    <row r="41" spans="1:11" s="34" customFormat="1" ht="31.5" customHeight="1" x14ac:dyDescent="0.3">
      <c r="A41" s="403" t="s">
        <v>191</v>
      </c>
      <c r="B41" s="403" t="s">
        <v>192</v>
      </c>
      <c r="C41" s="403" t="s">
        <v>260</v>
      </c>
      <c r="D41" s="409" t="s">
        <v>193</v>
      </c>
      <c r="E41" s="429"/>
      <c r="F41" s="430"/>
      <c r="G41" s="430"/>
      <c r="H41" s="430"/>
      <c r="I41" s="430">
        <v>-113110</v>
      </c>
      <c r="J41" s="430"/>
      <c r="K41" s="428"/>
    </row>
    <row r="42" spans="1:11" s="34" customFormat="1" ht="34.5" customHeight="1" x14ac:dyDescent="0.3">
      <c r="A42" s="290" t="s">
        <v>303</v>
      </c>
      <c r="B42" s="290" t="s">
        <v>135</v>
      </c>
      <c r="C42" s="290" t="s">
        <v>55</v>
      </c>
      <c r="D42" s="465" t="s">
        <v>136</v>
      </c>
      <c r="E42" s="429"/>
      <c r="F42" s="430"/>
      <c r="G42" s="430"/>
      <c r="H42" s="430"/>
      <c r="I42" s="430">
        <v>-10350</v>
      </c>
      <c r="J42" s="187"/>
      <c r="K42" s="428"/>
    </row>
    <row r="43" spans="1:11" s="432" customFormat="1" ht="29.25" hidden="1" customHeight="1" x14ac:dyDescent="0.3">
      <c r="A43" s="253" t="s">
        <v>305</v>
      </c>
      <c r="B43" s="129" t="s">
        <v>150</v>
      </c>
      <c r="C43" s="129" t="s">
        <v>57</v>
      </c>
      <c r="D43" s="231" t="s">
        <v>151</v>
      </c>
      <c r="E43" s="127"/>
      <c r="F43" s="128"/>
      <c r="G43" s="128"/>
      <c r="H43" s="128"/>
      <c r="I43" s="128"/>
      <c r="J43" s="447"/>
      <c r="K43" s="452"/>
    </row>
    <row r="44" spans="1:11" s="34" customFormat="1" ht="47.25" hidden="1" customHeight="1" x14ac:dyDescent="0.3">
      <c r="A44" s="113" t="s">
        <v>167</v>
      </c>
      <c r="B44" s="113"/>
      <c r="C44" s="113"/>
      <c r="D44" s="161" t="s">
        <v>94</v>
      </c>
      <c r="E44" s="162"/>
      <c r="F44" s="162"/>
      <c r="G44" s="162"/>
      <c r="H44" s="162"/>
      <c r="I44" s="163">
        <f>SUM(I45)</f>
        <v>0</v>
      </c>
      <c r="J44" s="163"/>
      <c r="K44" s="164"/>
    </row>
    <row r="45" spans="1:11" s="36" customFormat="1" ht="45" hidden="1" customHeight="1" x14ac:dyDescent="0.3">
      <c r="A45" s="113" t="s">
        <v>166</v>
      </c>
      <c r="B45" s="113"/>
      <c r="C45" s="113"/>
      <c r="D45" s="161" t="s">
        <v>94</v>
      </c>
      <c r="E45" s="162"/>
      <c r="F45" s="162"/>
      <c r="G45" s="162"/>
      <c r="H45" s="162"/>
      <c r="I45" s="163">
        <f>SUM(I54:I55,I60)</f>
        <v>0</v>
      </c>
      <c r="J45" s="163"/>
      <c r="K45" s="35"/>
    </row>
    <row r="46" spans="1:11" s="143" customFormat="1" ht="45.75" hidden="1" customHeight="1" x14ac:dyDescent="0.3">
      <c r="A46" s="129" t="s">
        <v>165</v>
      </c>
      <c r="B46" s="129" t="s">
        <v>99</v>
      </c>
      <c r="C46" s="129" t="s">
        <v>46</v>
      </c>
      <c r="D46" s="132" t="s">
        <v>98</v>
      </c>
      <c r="E46" s="139"/>
      <c r="F46" s="139"/>
      <c r="G46" s="139"/>
      <c r="H46" s="139"/>
      <c r="I46" s="140"/>
      <c r="J46" s="141"/>
      <c r="K46" s="142"/>
    </row>
    <row r="47" spans="1:11" s="143" customFormat="1" ht="63" hidden="1" customHeight="1" x14ac:dyDescent="0.3">
      <c r="A47" s="133" t="s">
        <v>272</v>
      </c>
      <c r="B47" s="129" t="s">
        <v>273</v>
      </c>
      <c r="C47" s="129" t="s">
        <v>196</v>
      </c>
      <c r="D47" s="132" t="s">
        <v>274</v>
      </c>
      <c r="E47" s="144" t="s">
        <v>277</v>
      </c>
      <c r="F47" s="139"/>
      <c r="G47" s="139"/>
      <c r="H47" s="139"/>
      <c r="I47" s="141"/>
      <c r="J47" s="141"/>
      <c r="K47" s="142"/>
    </row>
    <row r="48" spans="1:11" s="143" customFormat="1" ht="58.5" hidden="1" customHeight="1" x14ac:dyDescent="0.3">
      <c r="A48" s="133" t="s">
        <v>272</v>
      </c>
      <c r="B48" s="129" t="s">
        <v>273</v>
      </c>
      <c r="C48" s="129" t="s">
        <v>196</v>
      </c>
      <c r="D48" s="132" t="s">
        <v>274</v>
      </c>
      <c r="E48" s="174" t="s">
        <v>466</v>
      </c>
      <c r="F48" s="175"/>
      <c r="G48" s="175"/>
      <c r="H48" s="175"/>
      <c r="I48" s="141"/>
      <c r="J48" s="141"/>
      <c r="K48" s="142"/>
    </row>
    <row r="49" spans="1:11" s="143" customFormat="1" ht="58.5" hidden="1" customHeight="1" x14ac:dyDescent="0.3">
      <c r="A49" s="133" t="s">
        <v>272</v>
      </c>
      <c r="B49" s="129" t="s">
        <v>273</v>
      </c>
      <c r="C49" s="129" t="s">
        <v>196</v>
      </c>
      <c r="D49" s="132" t="s">
        <v>274</v>
      </c>
      <c r="E49" s="174" t="s">
        <v>467</v>
      </c>
      <c r="F49" s="175"/>
      <c r="G49" s="175"/>
      <c r="H49" s="175"/>
      <c r="I49" s="141"/>
      <c r="J49" s="141"/>
      <c r="K49" s="142"/>
    </row>
    <row r="50" spans="1:11" s="143" customFormat="1" ht="96.75" hidden="1" customHeight="1" x14ac:dyDescent="0.3">
      <c r="A50" s="133" t="s">
        <v>272</v>
      </c>
      <c r="B50" s="129" t="s">
        <v>273</v>
      </c>
      <c r="C50" s="129" t="s">
        <v>196</v>
      </c>
      <c r="D50" s="132" t="s">
        <v>274</v>
      </c>
      <c r="E50" s="174" t="s">
        <v>468</v>
      </c>
      <c r="F50" s="175"/>
      <c r="G50" s="175"/>
      <c r="H50" s="175"/>
      <c r="I50" s="141"/>
      <c r="J50" s="141"/>
      <c r="K50" s="142"/>
    </row>
    <row r="51" spans="1:11" s="143" customFormat="1" ht="135.75" hidden="1" customHeight="1" x14ac:dyDescent="0.3">
      <c r="A51" s="133" t="s">
        <v>272</v>
      </c>
      <c r="B51" s="129" t="s">
        <v>273</v>
      </c>
      <c r="C51" s="129" t="s">
        <v>196</v>
      </c>
      <c r="D51" s="132" t="s">
        <v>274</v>
      </c>
      <c r="E51" s="174" t="s">
        <v>469</v>
      </c>
      <c r="F51" s="175"/>
      <c r="G51" s="175"/>
      <c r="H51" s="175"/>
      <c r="I51" s="141"/>
      <c r="J51" s="141"/>
      <c r="K51" s="142"/>
    </row>
    <row r="52" spans="1:11" s="143" customFormat="1" ht="116.25" hidden="1" customHeight="1" x14ac:dyDescent="0.3">
      <c r="A52" s="133" t="s">
        <v>272</v>
      </c>
      <c r="B52" s="129" t="s">
        <v>273</v>
      </c>
      <c r="C52" s="129" t="s">
        <v>196</v>
      </c>
      <c r="D52" s="132" t="s">
        <v>274</v>
      </c>
      <c r="E52" s="174" t="s">
        <v>470</v>
      </c>
      <c r="F52" s="175"/>
      <c r="G52" s="175"/>
      <c r="H52" s="175"/>
      <c r="I52" s="141"/>
      <c r="J52" s="141"/>
      <c r="K52" s="142"/>
    </row>
    <row r="53" spans="1:11" s="143" customFormat="1" ht="63" hidden="1" customHeight="1" x14ac:dyDescent="0.3">
      <c r="A53" s="133" t="s">
        <v>272</v>
      </c>
      <c r="B53" s="129" t="s">
        <v>273</v>
      </c>
      <c r="C53" s="129" t="s">
        <v>196</v>
      </c>
      <c r="D53" s="132" t="s">
        <v>274</v>
      </c>
      <c r="E53" s="174" t="s">
        <v>471</v>
      </c>
      <c r="F53" s="175"/>
      <c r="G53" s="175"/>
      <c r="H53" s="175"/>
      <c r="I53" s="141"/>
      <c r="J53" s="141"/>
      <c r="K53" s="142"/>
    </row>
    <row r="54" spans="1:11" s="143" customFormat="1" ht="35.25" hidden="1" customHeight="1" x14ac:dyDescent="0.3">
      <c r="A54" s="159" t="s">
        <v>201</v>
      </c>
      <c r="B54" s="159" t="s">
        <v>61</v>
      </c>
      <c r="C54" s="182" t="s">
        <v>47</v>
      </c>
      <c r="D54" s="183" t="s">
        <v>200</v>
      </c>
      <c r="E54" s="174"/>
      <c r="F54" s="175"/>
      <c r="G54" s="175"/>
      <c r="H54" s="175"/>
      <c r="I54" s="160"/>
      <c r="J54" s="141"/>
      <c r="K54" s="142"/>
    </row>
    <row r="55" spans="1:11" s="143" customFormat="1" ht="61.5" hidden="1" customHeight="1" x14ac:dyDescent="0.3">
      <c r="A55" s="159" t="s">
        <v>202</v>
      </c>
      <c r="B55" s="159" t="s">
        <v>62</v>
      </c>
      <c r="C55" s="182" t="s">
        <v>48</v>
      </c>
      <c r="D55" s="183" t="s">
        <v>336</v>
      </c>
      <c r="E55" s="174"/>
      <c r="F55" s="175"/>
      <c r="G55" s="175"/>
      <c r="H55" s="175"/>
      <c r="I55" s="160"/>
      <c r="J55" s="141"/>
      <c r="K55" s="142"/>
    </row>
    <row r="56" spans="1:11" s="143" customFormat="1" ht="50.25" hidden="1" customHeight="1" x14ac:dyDescent="0.3">
      <c r="A56" s="297"/>
      <c r="B56" s="297"/>
      <c r="C56" s="328"/>
      <c r="D56" s="361" t="s">
        <v>448</v>
      </c>
      <c r="E56" s="174"/>
      <c r="F56" s="175"/>
      <c r="G56" s="175"/>
      <c r="H56" s="175"/>
      <c r="I56" s="391"/>
      <c r="J56" s="141"/>
      <c r="K56" s="142"/>
    </row>
    <row r="57" spans="1:11" s="143" customFormat="1" ht="48" hidden="1" customHeight="1" x14ac:dyDescent="0.3">
      <c r="A57" s="453"/>
      <c r="B57" s="453"/>
      <c r="C57" s="453"/>
      <c r="D57" s="454" t="s">
        <v>338</v>
      </c>
      <c r="E57" s="174"/>
      <c r="F57" s="175"/>
      <c r="G57" s="175"/>
      <c r="H57" s="175"/>
      <c r="I57" s="179"/>
      <c r="J57" s="141"/>
      <c r="K57" s="142"/>
    </row>
    <row r="58" spans="1:11" s="143" customFormat="1" ht="39.75" hidden="1" customHeight="1" x14ac:dyDescent="0.3">
      <c r="A58" s="176"/>
      <c r="B58" s="176"/>
      <c r="C58" s="177"/>
      <c r="D58" s="178" t="s">
        <v>320</v>
      </c>
      <c r="E58" s="174"/>
      <c r="F58" s="175"/>
      <c r="G58" s="175"/>
      <c r="H58" s="175"/>
      <c r="I58" s="179"/>
      <c r="J58" s="141"/>
      <c r="K58" s="142"/>
    </row>
    <row r="59" spans="1:11" s="143" customFormat="1" ht="59.25" hidden="1" customHeight="1" x14ac:dyDescent="0.3">
      <c r="A59" s="176"/>
      <c r="B59" s="176"/>
      <c r="C59" s="177"/>
      <c r="D59" s="85" t="s">
        <v>335</v>
      </c>
      <c r="E59" s="174"/>
      <c r="F59" s="175"/>
      <c r="G59" s="175"/>
      <c r="H59" s="175"/>
      <c r="I59" s="179"/>
      <c r="J59" s="141"/>
      <c r="K59" s="142"/>
    </row>
    <row r="60" spans="1:11" s="143" customFormat="1" ht="29.25" hidden="1" customHeight="1" x14ac:dyDescent="0.3">
      <c r="A60" s="133" t="s">
        <v>321</v>
      </c>
      <c r="B60" s="133" t="s">
        <v>150</v>
      </c>
      <c r="C60" s="133" t="s">
        <v>57</v>
      </c>
      <c r="D60" s="146" t="s">
        <v>234</v>
      </c>
      <c r="E60" s="175"/>
      <c r="F60" s="175"/>
      <c r="G60" s="175"/>
      <c r="H60" s="175"/>
      <c r="I60" s="141"/>
      <c r="J60" s="141"/>
      <c r="K60" s="142"/>
    </row>
    <row r="61" spans="1:11" s="143" customFormat="1" ht="29.25" hidden="1" customHeight="1" x14ac:dyDescent="0.3">
      <c r="A61" s="133" t="s">
        <v>209</v>
      </c>
      <c r="B61" s="133" t="s">
        <v>210</v>
      </c>
      <c r="C61" s="112" t="s">
        <v>51</v>
      </c>
      <c r="D61" s="145" t="s">
        <v>206</v>
      </c>
      <c r="E61" s="139"/>
      <c r="F61" s="139"/>
      <c r="G61" s="139"/>
      <c r="H61" s="139"/>
      <c r="I61" s="141"/>
      <c r="J61" s="141"/>
      <c r="K61" s="142"/>
    </row>
    <row r="62" spans="1:11" s="143" customFormat="1" ht="31.5" hidden="1" customHeight="1" x14ac:dyDescent="0.3">
      <c r="A62" s="133" t="s">
        <v>212</v>
      </c>
      <c r="B62" s="133" t="s">
        <v>213</v>
      </c>
      <c r="C62" s="112" t="s">
        <v>51</v>
      </c>
      <c r="D62" s="145" t="s">
        <v>207</v>
      </c>
      <c r="E62" s="139"/>
      <c r="F62" s="139"/>
      <c r="G62" s="139"/>
      <c r="H62" s="139"/>
      <c r="I62" s="141"/>
      <c r="J62" s="141"/>
      <c r="K62" s="142"/>
    </row>
    <row r="63" spans="1:11" s="143" customFormat="1" ht="37.5" hidden="1" customHeight="1" x14ac:dyDescent="0.3">
      <c r="A63" s="133" t="s">
        <v>215</v>
      </c>
      <c r="B63" s="133" t="s">
        <v>216</v>
      </c>
      <c r="C63" s="112" t="s">
        <v>52</v>
      </c>
      <c r="D63" s="145" t="s">
        <v>214</v>
      </c>
      <c r="E63" s="139"/>
      <c r="F63" s="139"/>
      <c r="G63" s="139"/>
      <c r="H63" s="139"/>
      <c r="I63" s="141"/>
      <c r="J63" s="141"/>
      <c r="K63" s="142"/>
    </row>
    <row r="64" spans="1:11" s="138" customFormat="1" ht="46.5" hidden="1" customHeight="1" x14ac:dyDescent="0.3">
      <c r="A64" s="131" t="s">
        <v>163</v>
      </c>
      <c r="B64" s="131"/>
      <c r="C64" s="131"/>
      <c r="D64" s="134" t="s">
        <v>95</v>
      </c>
      <c r="E64" s="135"/>
      <c r="F64" s="135"/>
      <c r="G64" s="135"/>
      <c r="H64" s="135"/>
      <c r="I64" s="136">
        <f>SUM(I65)</f>
        <v>0</v>
      </c>
      <c r="J64" s="136"/>
      <c r="K64" s="137"/>
    </row>
    <row r="65" spans="1:11" s="138" customFormat="1" ht="45.75" hidden="1" customHeight="1" x14ac:dyDescent="0.3">
      <c r="A65" s="131" t="s">
        <v>162</v>
      </c>
      <c r="B65" s="131"/>
      <c r="C65" s="131"/>
      <c r="D65" s="134" t="s">
        <v>95</v>
      </c>
      <c r="E65" s="135"/>
      <c r="F65" s="135"/>
      <c r="G65" s="135"/>
      <c r="H65" s="135"/>
      <c r="I65" s="136">
        <f>SUM(I66:I69)</f>
        <v>0</v>
      </c>
      <c r="J65" s="136"/>
      <c r="K65" s="137"/>
    </row>
    <row r="66" spans="1:11" s="138" customFormat="1" ht="97.5" hidden="1" customHeight="1" x14ac:dyDescent="0.3">
      <c r="A66" s="242" t="s">
        <v>337</v>
      </c>
      <c r="B66" s="129" t="s">
        <v>318</v>
      </c>
      <c r="C66" s="129" t="s">
        <v>52</v>
      </c>
      <c r="D66" s="222" t="s">
        <v>319</v>
      </c>
      <c r="E66" s="144" t="s">
        <v>472</v>
      </c>
      <c r="F66" s="139"/>
      <c r="G66" s="139"/>
      <c r="H66" s="139"/>
      <c r="I66" s="141"/>
      <c r="J66" s="140"/>
      <c r="K66" s="137"/>
    </row>
    <row r="67" spans="1:11" s="138" customFormat="1" ht="40.5" hidden="1" customHeight="1" x14ac:dyDescent="0.3">
      <c r="A67" s="129" t="s">
        <v>168</v>
      </c>
      <c r="B67" s="129" t="s">
        <v>99</v>
      </c>
      <c r="C67" s="129" t="s">
        <v>46</v>
      </c>
      <c r="D67" s="132" t="s">
        <v>98</v>
      </c>
      <c r="E67" s="127"/>
      <c r="F67" s="128"/>
      <c r="G67" s="130"/>
      <c r="H67" s="130"/>
      <c r="I67" s="128"/>
      <c r="J67" s="128"/>
      <c r="K67" s="137"/>
    </row>
    <row r="68" spans="1:11" s="138" customFormat="1" ht="64.5" hidden="1" customHeight="1" x14ac:dyDescent="0.3">
      <c r="A68" s="111" t="s">
        <v>169</v>
      </c>
      <c r="B68" s="111" t="s">
        <v>91</v>
      </c>
      <c r="C68" s="112" t="s">
        <v>62</v>
      </c>
      <c r="D68" s="145" t="s">
        <v>20</v>
      </c>
      <c r="E68" s="127"/>
      <c r="F68" s="128"/>
      <c r="G68" s="130"/>
      <c r="H68" s="130"/>
      <c r="I68" s="128"/>
      <c r="J68" s="128"/>
      <c r="K68" s="137"/>
    </row>
    <row r="69" spans="1:11" s="138" customFormat="1" ht="42" hidden="1" customHeight="1" x14ac:dyDescent="0.3">
      <c r="A69" s="111" t="s">
        <v>354</v>
      </c>
      <c r="B69" s="111" t="s">
        <v>473</v>
      </c>
      <c r="C69" s="112" t="s">
        <v>61</v>
      </c>
      <c r="D69" s="145" t="s">
        <v>474</v>
      </c>
      <c r="E69" s="127"/>
      <c r="F69" s="128"/>
      <c r="G69" s="130"/>
      <c r="H69" s="130"/>
      <c r="I69" s="128"/>
      <c r="J69" s="128"/>
      <c r="K69" s="137"/>
    </row>
    <row r="70" spans="1:11" s="138" customFormat="1" ht="46.5" hidden="1" customHeight="1" x14ac:dyDescent="0.3">
      <c r="A70" s="131" t="s">
        <v>22</v>
      </c>
      <c r="B70" s="131"/>
      <c r="C70" s="131"/>
      <c r="D70" s="134" t="s">
        <v>225</v>
      </c>
      <c r="E70" s="135"/>
      <c r="F70" s="135"/>
      <c r="G70" s="135"/>
      <c r="H70" s="135"/>
      <c r="I70" s="136">
        <f>SUM(I71)</f>
        <v>0</v>
      </c>
      <c r="J70" s="136"/>
      <c r="K70" s="137"/>
    </row>
    <row r="71" spans="1:11" s="138" customFormat="1" ht="46.5" hidden="1" customHeight="1" x14ac:dyDescent="0.3">
      <c r="A71" s="131" t="s">
        <v>23</v>
      </c>
      <c r="B71" s="131"/>
      <c r="C71" s="131"/>
      <c r="D71" s="134" t="s">
        <v>225</v>
      </c>
      <c r="E71" s="135"/>
      <c r="F71" s="135"/>
      <c r="G71" s="135"/>
      <c r="H71" s="135"/>
      <c r="I71" s="136">
        <f>SUM(I72:I76)</f>
        <v>0</v>
      </c>
      <c r="J71" s="136"/>
      <c r="K71" s="137"/>
    </row>
    <row r="72" spans="1:11" s="138" customFormat="1" ht="40.5" hidden="1" customHeight="1" x14ac:dyDescent="0.3">
      <c r="A72" s="129" t="s">
        <v>177</v>
      </c>
      <c r="B72" s="129" t="s">
        <v>99</v>
      </c>
      <c r="C72" s="129" t="s">
        <v>46</v>
      </c>
      <c r="D72" s="132" t="s">
        <v>98</v>
      </c>
      <c r="E72" s="139"/>
      <c r="F72" s="139"/>
      <c r="G72" s="139"/>
      <c r="H72" s="139"/>
      <c r="I72" s="288"/>
      <c r="J72" s="287"/>
      <c r="K72" s="137"/>
    </row>
    <row r="73" spans="1:11" s="138" customFormat="1" ht="57" hidden="1" customHeight="1" x14ac:dyDescent="0.3">
      <c r="A73" s="133" t="s">
        <v>181</v>
      </c>
      <c r="B73" s="133" t="s">
        <v>189</v>
      </c>
      <c r="C73" s="133" t="s">
        <v>50</v>
      </c>
      <c r="D73" s="146" t="s">
        <v>188</v>
      </c>
      <c r="E73" s="139"/>
      <c r="F73" s="139"/>
      <c r="G73" s="139"/>
      <c r="H73" s="139"/>
      <c r="I73" s="288"/>
      <c r="J73" s="286"/>
      <c r="K73" s="137"/>
    </row>
    <row r="74" spans="1:11" s="138" customFormat="1" ht="30.75" hidden="1" customHeight="1" x14ac:dyDescent="0.3">
      <c r="A74" s="133" t="s">
        <v>176</v>
      </c>
      <c r="B74" s="133" t="s">
        <v>178</v>
      </c>
      <c r="C74" s="133" t="s">
        <v>63</v>
      </c>
      <c r="D74" s="146" t="s">
        <v>175</v>
      </c>
      <c r="E74" s="139"/>
      <c r="F74" s="139"/>
      <c r="G74" s="139"/>
      <c r="H74" s="139"/>
      <c r="I74" s="288"/>
      <c r="J74" s="286"/>
      <c r="K74" s="137"/>
    </row>
    <row r="75" spans="1:11" s="138" customFormat="1" ht="39.75" hidden="1" customHeight="1" x14ac:dyDescent="0.3">
      <c r="A75" s="133" t="s">
        <v>179</v>
      </c>
      <c r="B75" s="133" t="s">
        <v>92</v>
      </c>
      <c r="C75" s="133" t="s">
        <v>64</v>
      </c>
      <c r="D75" s="254" t="s">
        <v>180</v>
      </c>
      <c r="E75" s="139"/>
      <c r="F75" s="139"/>
      <c r="G75" s="139"/>
      <c r="H75" s="139"/>
      <c r="I75" s="288"/>
      <c r="J75" s="286"/>
      <c r="K75" s="137"/>
    </row>
    <row r="76" spans="1:11" s="138" customFormat="1" ht="39" hidden="1" customHeight="1" x14ac:dyDescent="0.3">
      <c r="A76" s="253" t="s">
        <v>182</v>
      </c>
      <c r="B76" s="253" t="s">
        <v>183</v>
      </c>
      <c r="C76" s="253" t="s">
        <v>65</v>
      </c>
      <c r="D76" s="455" t="s">
        <v>184</v>
      </c>
      <c r="E76" s="139"/>
      <c r="F76" s="139"/>
      <c r="G76" s="139"/>
      <c r="H76" s="139"/>
      <c r="I76" s="288"/>
      <c r="J76" s="223"/>
      <c r="K76" s="137"/>
    </row>
    <row r="77" spans="1:11" s="138" customFormat="1" ht="43.5" hidden="1" customHeight="1" x14ac:dyDescent="0.3">
      <c r="A77" s="131" t="s">
        <v>153</v>
      </c>
      <c r="B77" s="131"/>
      <c r="C77" s="131"/>
      <c r="D77" s="134" t="s">
        <v>96</v>
      </c>
      <c r="E77" s="135"/>
      <c r="F77" s="135"/>
      <c r="G77" s="135"/>
      <c r="H77" s="135"/>
      <c r="I77" s="136">
        <f>SUM(I78)</f>
        <v>0</v>
      </c>
      <c r="J77" s="147"/>
      <c r="K77" s="137"/>
    </row>
    <row r="78" spans="1:11" s="138" customFormat="1" ht="45" hidden="1" customHeight="1" x14ac:dyDescent="0.3">
      <c r="A78" s="131" t="s">
        <v>154</v>
      </c>
      <c r="B78" s="131"/>
      <c r="C78" s="131"/>
      <c r="D78" s="134" t="s">
        <v>96</v>
      </c>
      <c r="E78" s="135"/>
      <c r="F78" s="135"/>
      <c r="G78" s="135"/>
      <c r="H78" s="135"/>
      <c r="I78" s="136">
        <f>SUM(I79)</f>
        <v>0</v>
      </c>
      <c r="J78" s="147"/>
      <c r="K78" s="137"/>
    </row>
    <row r="79" spans="1:11" s="138" customFormat="1" ht="41.25" hidden="1" customHeight="1" x14ac:dyDescent="0.3">
      <c r="A79" s="129" t="s">
        <v>152</v>
      </c>
      <c r="B79" s="129" t="s">
        <v>99</v>
      </c>
      <c r="C79" s="129" t="s">
        <v>46</v>
      </c>
      <c r="D79" s="132" t="s">
        <v>98</v>
      </c>
      <c r="E79" s="139"/>
      <c r="F79" s="139"/>
      <c r="G79" s="139"/>
      <c r="H79" s="139"/>
      <c r="I79" s="141"/>
      <c r="J79" s="148"/>
      <c r="K79" s="137"/>
    </row>
    <row r="80" spans="1:11" s="36" customFormat="1" ht="42.75" customHeight="1" x14ac:dyDescent="0.3">
      <c r="A80" s="79"/>
      <c r="B80" s="79"/>
      <c r="C80" s="32"/>
      <c r="D80" s="83" t="s">
        <v>75</v>
      </c>
      <c r="E80" s="33"/>
      <c r="F80" s="78"/>
      <c r="G80" s="33"/>
      <c r="H80" s="33"/>
      <c r="I80" s="485">
        <f>SUM(I14,I25,I45,I65,I71,I78)</f>
        <v>208731.09999999998</v>
      </c>
      <c r="J80" s="82"/>
      <c r="K80" s="35"/>
    </row>
    <row r="81" spans="1:11" ht="47.25" customHeight="1" x14ac:dyDescent="0.3">
      <c r="A81" s="24"/>
      <c r="B81" s="24"/>
      <c r="C81" s="24"/>
      <c r="D81" s="22"/>
      <c r="E81" s="22"/>
      <c r="F81" s="22"/>
      <c r="G81" s="22"/>
      <c r="H81" s="22"/>
      <c r="I81" s="22"/>
      <c r="J81" s="22"/>
      <c r="K81" s="22"/>
    </row>
    <row r="82" spans="1:11" ht="97.5" customHeight="1" x14ac:dyDescent="0.3">
      <c r="A82" s="24"/>
      <c r="B82" s="24"/>
      <c r="C82" s="24"/>
      <c r="D82" s="25"/>
      <c r="E82" s="25"/>
      <c r="F82" s="25"/>
      <c r="G82" s="25"/>
      <c r="H82" s="25"/>
      <c r="I82" s="20"/>
      <c r="J82" s="20"/>
      <c r="K82" s="20"/>
    </row>
    <row r="83" spans="1:11" ht="18.75" x14ac:dyDescent="0.3">
      <c r="A83" s="24"/>
      <c r="B83" s="24"/>
      <c r="C83" s="24"/>
      <c r="D83" s="22"/>
      <c r="E83" s="22"/>
      <c r="F83" s="22"/>
      <c r="G83" s="22"/>
      <c r="H83" s="22"/>
      <c r="I83" s="20"/>
      <c r="J83" s="20"/>
      <c r="K83" s="20"/>
    </row>
    <row r="84" spans="1:11" ht="20.25" x14ac:dyDescent="0.3">
      <c r="A84" s="26"/>
      <c r="B84" s="26"/>
      <c r="C84" s="26"/>
      <c r="D84" s="27"/>
      <c r="E84" s="27"/>
      <c r="F84" s="27"/>
      <c r="G84" s="27"/>
      <c r="H84" s="27"/>
      <c r="I84" s="20"/>
      <c r="J84" s="20"/>
      <c r="K84" s="20"/>
    </row>
    <row r="85" spans="1:11" ht="15.75" x14ac:dyDescent="0.25">
      <c r="I85" s="20"/>
      <c r="J85" s="20"/>
      <c r="K85" s="20"/>
    </row>
    <row r="89" spans="1:11" ht="15.75" x14ac:dyDescent="0.2">
      <c r="E89" s="28"/>
      <c r="F89" s="29"/>
      <c r="G89" s="30"/>
      <c r="H89" s="30"/>
    </row>
    <row r="90" spans="1:11" x14ac:dyDescent="0.2">
      <c r="E90" s="28"/>
      <c r="F90" s="31"/>
      <c r="G90" s="30"/>
      <c r="H90" s="30"/>
    </row>
    <row r="91" spans="1:11" x14ac:dyDescent="0.2">
      <c r="E91" s="30"/>
      <c r="F91" s="30"/>
      <c r="G91" s="30"/>
      <c r="H91" s="30"/>
    </row>
  </sheetData>
  <pageMargins left="0.78740157480314965" right="0.19685039370078741" top="0.78740157480314965" bottom="0.27559055118110237" header="0" footer="0"/>
  <pageSetup paperSize="9" scale="55" fitToHeight="2" orientation="landscape" r:id="rId1"/>
  <headerFooter differentFirst="1" alignWithMargins="0">
    <oddHeader xml:space="preserve">&amp;C&amp;P&amp;Rпродовження додатку  3  </oddHeader>
  </headerFooter>
  <colBreaks count="1" manualBreakCount="1">
    <brk id="10" max="106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96"/>
  <sheetViews>
    <sheetView view="pageBreakPreview" topLeftCell="A88" zoomScale="90" zoomScaleNormal="82" zoomScaleSheetLayoutView="90" workbookViewId="0">
      <selection activeCell="D2" sqref="D2"/>
    </sheetView>
  </sheetViews>
  <sheetFormatPr defaultColWidth="9.140625" defaultRowHeight="12.75" x14ac:dyDescent="0.2"/>
  <cols>
    <col min="1" max="1" width="13.28515625" style="19" customWidth="1"/>
    <col min="2" max="2" width="12.140625" style="19" customWidth="1"/>
    <col min="3" max="3" width="16.140625" style="19" customWidth="1"/>
    <col min="4" max="4" width="47.85546875" style="19" customWidth="1"/>
    <col min="5" max="5" width="48.28515625" style="19" customWidth="1"/>
    <col min="6" max="6" width="27" style="189" customWidth="1"/>
    <col min="7" max="7" width="16.85546875" style="190" customWidth="1"/>
    <col min="8" max="8" width="15.140625" style="191" customWidth="1"/>
    <col min="9" max="9" width="15.5703125" style="19" customWidth="1"/>
    <col min="10" max="10" width="17.42578125" style="19" customWidth="1"/>
    <col min="11" max="11" width="18.28515625" style="19" hidden="1" customWidth="1"/>
    <col min="12" max="12" width="17.28515625" style="19" hidden="1" customWidth="1"/>
    <col min="13" max="13" width="16" style="19" customWidth="1"/>
    <col min="14" max="16384" width="9.140625" style="19"/>
  </cols>
  <sheetData>
    <row r="3" spans="1:13" ht="3.75" customHeight="1" x14ac:dyDescent="0.2"/>
    <row r="4" spans="1:13" ht="20.25" customHeight="1" x14ac:dyDescent="0.2"/>
    <row r="5" spans="1:13" ht="27.75" customHeight="1" x14ac:dyDescent="0.25">
      <c r="A5" s="553" t="s">
        <v>332</v>
      </c>
      <c r="B5" s="515"/>
    </row>
    <row r="6" spans="1:13" ht="18.75" customHeight="1" x14ac:dyDescent="0.2">
      <c r="A6" s="554" t="s">
        <v>312</v>
      </c>
      <c r="B6" s="515"/>
    </row>
    <row r="7" spans="1:13" ht="18.75" customHeight="1" x14ac:dyDescent="0.3">
      <c r="D7" s="555"/>
      <c r="E7" s="555"/>
      <c r="F7" s="555"/>
      <c r="G7" s="555"/>
      <c r="H7" s="555"/>
      <c r="I7" s="555"/>
    </row>
    <row r="8" spans="1:13" ht="18.75" x14ac:dyDescent="0.3">
      <c r="D8" s="556"/>
      <c r="E8" s="556"/>
      <c r="F8" s="556"/>
      <c r="G8" s="556"/>
      <c r="H8" s="556"/>
      <c r="I8" s="556"/>
      <c r="J8" s="556"/>
    </row>
    <row r="9" spans="1:13" ht="27" customHeight="1" x14ac:dyDescent="0.3">
      <c r="D9" s="192"/>
      <c r="E9" s="192"/>
      <c r="F9" s="193"/>
      <c r="G9" s="194"/>
      <c r="H9" s="192"/>
      <c r="I9" s="192"/>
      <c r="J9" s="192"/>
    </row>
    <row r="10" spans="1:13" ht="15" customHeight="1" x14ac:dyDescent="0.3">
      <c r="E10" s="195"/>
      <c r="F10" s="196"/>
      <c r="G10" s="194"/>
      <c r="H10" s="197"/>
      <c r="I10" s="198" t="s">
        <v>0</v>
      </c>
    </row>
    <row r="11" spans="1:13" s="199" customFormat="1" ht="27" customHeight="1" x14ac:dyDescent="0.2">
      <c r="A11" s="557" t="s">
        <v>323</v>
      </c>
      <c r="B11" s="557" t="s">
        <v>324</v>
      </c>
      <c r="C11" s="557" t="s">
        <v>257</v>
      </c>
      <c r="D11" s="558" t="s">
        <v>325</v>
      </c>
      <c r="E11" s="559" t="s">
        <v>356</v>
      </c>
      <c r="F11" s="559" t="s">
        <v>357</v>
      </c>
      <c r="G11" s="549" t="s">
        <v>258</v>
      </c>
      <c r="H11" s="550" t="s">
        <v>70</v>
      </c>
      <c r="I11" s="551" t="s">
        <v>71</v>
      </c>
      <c r="J11" s="552"/>
    </row>
    <row r="12" spans="1:13" s="199" customFormat="1" ht="70.5" customHeight="1" x14ac:dyDescent="0.2">
      <c r="A12" s="544"/>
      <c r="B12" s="544"/>
      <c r="C12" s="544"/>
      <c r="D12" s="544"/>
      <c r="E12" s="544"/>
      <c r="F12" s="539"/>
      <c r="G12" s="544"/>
      <c r="H12" s="544"/>
      <c r="I12" s="200" t="s">
        <v>253</v>
      </c>
      <c r="J12" s="201" t="s">
        <v>259</v>
      </c>
    </row>
    <row r="13" spans="1:13" s="204" customFormat="1" ht="15.75" customHeight="1" x14ac:dyDescent="0.2">
      <c r="A13" s="202">
        <v>1</v>
      </c>
      <c r="B13" s="202">
        <v>2</v>
      </c>
      <c r="C13" s="202">
        <v>3</v>
      </c>
      <c r="D13" s="202">
        <v>4</v>
      </c>
      <c r="E13" s="203">
        <v>5</v>
      </c>
      <c r="F13" s="203">
        <v>6</v>
      </c>
      <c r="G13" s="203">
        <v>7</v>
      </c>
      <c r="H13" s="203">
        <v>8</v>
      </c>
      <c r="I13" s="202">
        <v>9</v>
      </c>
      <c r="J13" s="203">
        <v>10</v>
      </c>
    </row>
    <row r="14" spans="1:13" ht="41.25" customHeight="1" x14ac:dyDescent="0.3">
      <c r="A14" s="205" t="s">
        <v>102</v>
      </c>
      <c r="B14" s="205"/>
      <c r="C14" s="205"/>
      <c r="D14" s="206" t="s">
        <v>93</v>
      </c>
      <c r="E14" s="207"/>
      <c r="F14" s="208"/>
      <c r="G14" s="479">
        <f>SUM(G15)</f>
        <v>1427668.9</v>
      </c>
      <c r="H14" s="479">
        <f t="shared" ref="H14:J14" si="0">SUM(H15)</f>
        <v>419668.9</v>
      </c>
      <c r="I14" s="209">
        <f t="shared" si="0"/>
        <v>1008000</v>
      </c>
      <c r="J14" s="209">
        <f t="shared" si="0"/>
        <v>1008000</v>
      </c>
      <c r="L14" s="210"/>
      <c r="M14" s="210"/>
    </row>
    <row r="15" spans="1:13" ht="39.75" customHeight="1" x14ac:dyDescent="0.3">
      <c r="A15" s="205" t="s">
        <v>103</v>
      </c>
      <c r="B15" s="205"/>
      <c r="C15" s="205"/>
      <c r="D15" s="206" t="s">
        <v>93</v>
      </c>
      <c r="E15" s="207"/>
      <c r="F15" s="208"/>
      <c r="G15" s="479">
        <f t="shared" ref="G15:H15" si="1">SUM(G17:G49)</f>
        <v>1427668.9</v>
      </c>
      <c r="H15" s="479">
        <f t="shared" si="1"/>
        <v>419668.9</v>
      </c>
      <c r="I15" s="209">
        <f>SUM(I17:I49)</f>
        <v>1008000</v>
      </c>
      <c r="J15" s="209">
        <f>SUM(J17:J49)</f>
        <v>1008000</v>
      </c>
      <c r="K15" s="477">
        <f>SUM(H14:I14)</f>
        <v>1427668.9</v>
      </c>
    </row>
    <row r="16" spans="1:13" s="216" customFormat="1" ht="76.5" hidden="1" customHeight="1" x14ac:dyDescent="0.3">
      <c r="A16" s="129" t="s">
        <v>278</v>
      </c>
      <c r="B16" s="129" t="s">
        <v>57</v>
      </c>
      <c r="C16" s="129" t="s">
        <v>58</v>
      </c>
      <c r="D16" s="132" t="s">
        <v>279</v>
      </c>
      <c r="E16" s="211" t="s">
        <v>358</v>
      </c>
      <c r="F16" s="212" t="s">
        <v>359</v>
      </c>
      <c r="G16" s="213">
        <f t="shared" ref="G16:G50" si="2">SUM(H16:I16)</f>
        <v>0</v>
      </c>
      <c r="H16" s="214"/>
      <c r="I16" s="214"/>
      <c r="J16" s="214"/>
      <c r="K16" s="215"/>
    </row>
    <row r="17" spans="1:11" s="216" customFormat="1" ht="59.25" hidden="1" customHeight="1" x14ac:dyDescent="0.3">
      <c r="A17" s="129" t="s">
        <v>278</v>
      </c>
      <c r="B17" s="129" t="s">
        <v>57</v>
      </c>
      <c r="C17" s="129" t="s">
        <v>58</v>
      </c>
      <c r="D17" s="132" t="s">
        <v>279</v>
      </c>
      <c r="E17" s="212" t="s">
        <v>360</v>
      </c>
      <c r="F17" s="212" t="s">
        <v>361</v>
      </c>
      <c r="G17" s="213">
        <f t="shared" si="2"/>
        <v>0</v>
      </c>
      <c r="H17" s="214"/>
      <c r="I17" s="214"/>
      <c r="J17" s="214"/>
      <c r="K17" s="215"/>
    </row>
    <row r="18" spans="1:11" ht="41.25" customHeight="1" x14ac:dyDescent="0.3">
      <c r="A18" s="290" t="s">
        <v>449</v>
      </c>
      <c r="B18" s="290" t="s">
        <v>450</v>
      </c>
      <c r="C18" s="290" t="s">
        <v>452</v>
      </c>
      <c r="D18" s="392" t="s">
        <v>451</v>
      </c>
      <c r="E18" s="218" t="s">
        <v>475</v>
      </c>
      <c r="F18" s="218" t="s">
        <v>363</v>
      </c>
      <c r="G18" s="219">
        <f t="shared" si="2"/>
        <v>1271300</v>
      </c>
      <c r="H18" s="220">
        <v>481300</v>
      </c>
      <c r="I18" s="220">
        <v>790000</v>
      </c>
      <c r="J18" s="220">
        <v>790000</v>
      </c>
    </row>
    <row r="19" spans="1:11" ht="40.5" customHeight="1" x14ac:dyDescent="0.3">
      <c r="A19" s="217" t="s">
        <v>106</v>
      </c>
      <c r="B19" s="217" t="s">
        <v>107</v>
      </c>
      <c r="C19" s="217" t="s">
        <v>45</v>
      </c>
      <c r="D19" s="408" t="s">
        <v>105</v>
      </c>
      <c r="E19" s="218" t="s">
        <v>475</v>
      </c>
      <c r="F19" s="218" t="s">
        <v>363</v>
      </c>
      <c r="G19" s="480">
        <f t="shared" si="2"/>
        <v>-61631.1</v>
      </c>
      <c r="H19" s="481">
        <v>-61631.1</v>
      </c>
      <c r="I19" s="395"/>
      <c r="J19" s="396"/>
    </row>
    <row r="20" spans="1:11" ht="41.25" customHeight="1" x14ac:dyDescent="0.3">
      <c r="A20" s="290" t="s">
        <v>477</v>
      </c>
      <c r="B20" s="290" t="s">
        <v>478</v>
      </c>
      <c r="C20" s="290" t="s">
        <v>196</v>
      </c>
      <c r="D20" s="464" t="s">
        <v>479</v>
      </c>
      <c r="E20" s="218" t="s">
        <v>475</v>
      </c>
      <c r="F20" s="218" t="s">
        <v>363</v>
      </c>
      <c r="G20" s="219">
        <f t="shared" ref="G20" si="3">SUM(H20:I20)</f>
        <v>218000</v>
      </c>
      <c r="H20" s="220"/>
      <c r="I20" s="220">
        <v>218000</v>
      </c>
      <c r="J20" s="220">
        <v>218000</v>
      </c>
    </row>
    <row r="21" spans="1:11" s="226" customFormat="1" ht="44.25" hidden="1" customHeight="1" x14ac:dyDescent="0.3">
      <c r="A21" s="221" t="s">
        <v>109</v>
      </c>
      <c r="B21" s="221" t="s">
        <v>110</v>
      </c>
      <c r="C21" s="221" t="s">
        <v>81</v>
      </c>
      <c r="D21" s="222" t="s">
        <v>111</v>
      </c>
      <c r="E21" s="212" t="s">
        <v>362</v>
      </c>
      <c r="F21" s="212" t="s">
        <v>363</v>
      </c>
      <c r="G21" s="213">
        <f t="shared" si="2"/>
        <v>0</v>
      </c>
      <c r="H21" s="223"/>
      <c r="I21" s="224"/>
      <c r="J21" s="225"/>
    </row>
    <row r="22" spans="1:11" s="226" customFormat="1" ht="46.5" hidden="1" customHeight="1" x14ac:dyDescent="0.3">
      <c r="A22" s="221" t="s">
        <v>112</v>
      </c>
      <c r="B22" s="221" t="s">
        <v>113</v>
      </c>
      <c r="C22" s="221" t="s">
        <v>81</v>
      </c>
      <c r="D22" s="132" t="s">
        <v>114</v>
      </c>
      <c r="E22" s="212" t="s">
        <v>362</v>
      </c>
      <c r="F22" s="212" t="s">
        <v>363</v>
      </c>
      <c r="G22" s="213">
        <f t="shared" si="2"/>
        <v>0</v>
      </c>
      <c r="H22" s="223"/>
      <c r="I22" s="227"/>
      <c r="J22" s="225"/>
    </row>
    <row r="23" spans="1:11" s="229" customFormat="1" ht="42.75" hidden="1" customHeight="1" x14ac:dyDescent="0.3">
      <c r="A23" s="221" t="s">
        <v>115</v>
      </c>
      <c r="B23" s="221" t="s">
        <v>116</v>
      </c>
      <c r="C23" s="221" t="s">
        <v>81</v>
      </c>
      <c r="D23" s="228" t="s">
        <v>13</v>
      </c>
      <c r="E23" s="212" t="s">
        <v>362</v>
      </c>
      <c r="F23" s="212" t="s">
        <v>363</v>
      </c>
      <c r="G23" s="213">
        <f t="shared" si="2"/>
        <v>0</v>
      </c>
      <c r="H23" s="223"/>
      <c r="I23" s="227"/>
      <c r="J23" s="225"/>
    </row>
    <row r="24" spans="1:11" s="77" customFormat="1" ht="39.75" hidden="1" customHeight="1" x14ac:dyDescent="0.3">
      <c r="A24" s="221" t="s">
        <v>108</v>
      </c>
      <c r="B24" s="221" t="s">
        <v>118</v>
      </c>
      <c r="C24" s="221" t="s">
        <v>81</v>
      </c>
      <c r="D24" s="228" t="s">
        <v>117</v>
      </c>
      <c r="E24" s="212" t="s">
        <v>362</v>
      </c>
      <c r="F24" s="212" t="s">
        <v>363</v>
      </c>
      <c r="G24" s="213">
        <f t="shared" si="2"/>
        <v>0</v>
      </c>
      <c r="H24" s="213"/>
      <c r="I24" s="227"/>
      <c r="J24" s="93"/>
    </row>
    <row r="25" spans="1:11" s="77" customFormat="1" ht="43.5" hidden="1" customHeight="1" x14ac:dyDescent="0.3">
      <c r="A25" s="221" t="s">
        <v>120</v>
      </c>
      <c r="B25" s="221" t="s">
        <v>83</v>
      </c>
      <c r="C25" s="221" t="s">
        <v>54</v>
      </c>
      <c r="D25" s="230" t="s">
        <v>14</v>
      </c>
      <c r="E25" s="211" t="s">
        <v>364</v>
      </c>
      <c r="F25" s="212" t="s">
        <v>365</v>
      </c>
      <c r="G25" s="213">
        <f t="shared" si="2"/>
        <v>0</v>
      </c>
      <c r="H25" s="213"/>
      <c r="I25" s="227"/>
      <c r="J25" s="93"/>
    </row>
    <row r="26" spans="1:11" s="233" customFormat="1" ht="45" hidden="1" customHeight="1" x14ac:dyDescent="0.3">
      <c r="A26" s="129" t="s">
        <v>119</v>
      </c>
      <c r="B26" s="129" t="s">
        <v>122</v>
      </c>
      <c r="C26" s="129" t="s">
        <v>54</v>
      </c>
      <c r="D26" s="231" t="s">
        <v>121</v>
      </c>
      <c r="E26" s="211" t="s">
        <v>364</v>
      </c>
      <c r="F26" s="212" t="s">
        <v>365</v>
      </c>
      <c r="G26" s="213">
        <f t="shared" si="2"/>
        <v>0</v>
      </c>
      <c r="H26" s="223"/>
      <c r="I26" s="227"/>
      <c r="J26" s="232"/>
    </row>
    <row r="27" spans="1:11" s="189" customFormat="1" ht="45" hidden="1" customHeight="1" x14ac:dyDescent="0.3">
      <c r="A27" s="234" t="s">
        <v>366</v>
      </c>
      <c r="B27" s="221" t="s">
        <v>367</v>
      </c>
      <c r="C27" s="234" t="s">
        <v>54</v>
      </c>
      <c r="D27" s="228" t="s">
        <v>368</v>
      </c>
      <c r="E27" s="211" t="s">
        <v>364</v>
      </c>
      <c r="F27" s="212" t="s">
        <v>369</v>
      </c>
      <c r="G27" s="213">
        <f t="shared" si="2"/>
        <v>0</v>
      </c>
      <c r="H27" s="235"/>
      <c r="I27" s="236"/>
      <c r="J27" s="93"/>
    </row>
    <row r="28" spans="1:11" s="189" customFormat="1" ht="45" hidden="1" customHeight="1" x14ac:dyDescent="0.3">
      <c r="A28" s="221" t="s">
        <v>123</v>
      </c>
      <c r="B28" s="221" t="s">
        <v>124</v>
      </c>
      <c r="C28" s="221" t="s">
        <v>54</v>
      </c>
      <c r="D28" s="237" t="s">
        <v>125</v>
      </c>
      <c r="E28" s="211" t="s">
        <v>364</v>
      </c>
      <c r="F28" s="212" t="s">
        <v>365</v>
      </c>
      <c r="G28" s="213">
        <f t="shared" si="2"/>
        <v>0</v>
      </c>
      <c r="H28" s="223"/>
      <c r="I28" s="227"/>
      <c r="J28" s="238"/>
    </row>
    <row r="29" spans="1:11" s="189" customFormat="1" ht="75.75" hidden="1" customHeight="1" x14ac:dyDescent="0.3">
      <c r="A29" s="234" t="s">
        <v>128</v>
      </c>
      <c r="B29" s="221" t="s">
        <v>85</v>
      </c>
      <c r="C29" s="234" t="s">
        <v>54</v>
      </c>
      <c r="D29" s="228" t="s">
        <v>15</v>
      </c>
      <c r="E29" s="211" t="s">
        <v>370</v>
      </c>
      <c r="F29" s="212" t="s">
        <v>369</v>
      </c>
      <c r="G29" s="213">
        <f t="shared" si="2"/>
        <v>0</v>
      </c>
      <c r="H29" s="213"/>
      <c r="I29" s="227"/>
      <c r="J29" s="238"/>
    </row>
    <row r="30" spans="1:11" s="189" customFormat="1" ht="44.25" hidden="1" customHeight="1" x14ac:dyDescent="0.3">
      <c r="A30" s="221" t="s">
        <v>129</v>
      </c>
      <c r="B30" s="221" t="s">
        <v>130</v>
      </c>
      <c r="C30" s="221" t="s">
        <v>53</v>
      </c>
      <c r="D30" s="228" t="s">
        <v>131</v>
      </c>
      <c r="E30" s="211" t="s">
        <v>364</v>
      </c>
      <c r="F30" s="212" t="s">
        <v>365</v>
      </c>
      <c r="G30" s="213">
        <f t="shared" si="2"/>
        <v>0</v>
      </c>
      <c r="H30" s="213"/>
      <c r="I30" s="227"/>
      <c r="J30" s="238"/>
    </row>
    <row r="31" spans="1:11" s="189" customFormat="1" ht="61.5" hidden="1" customHeight="1" x14ac:dyDescent="0.3">
      <c r="A31" s="221" t="s">
        <v>132</v>
      </c>
      <c r="B31" s="221" t="s">
        <v>87</v>
      </c>
      <c r="C31" s="221" t="s">
        <v>52</v>
      </c>
      <c r="D31" s="239" t="s">
        <v>17</v>
      </c>
      <c r="E31" s="212" t="s">
        <v>371</v>
      </c>
      <c r="F31" s="212" t="s">
        <v>372</v>
      </c>
      <c r="G31" s="213">
        <f t="shared" si="2"/>
        <v>0</v>
      </c>
      <c r="H31" s="223"/>
      <c r="I31" s="227"/>
      <c r="J31" s="93"/>
    </row>
    <row r="32" spans="1:11" s="226" customFormat="1" ht="57" hidden="1" customHeight="1" x14ac:dyDescent="0.3">
      <c r="A32" s="221" t="s">
        <v>133</v>
      </c>
      <c r="B32" s="221" t="s">
        <v>88</v>
      </c>
      <c r="C32" s="240" t="s">
        <v>52</v>
      </c>
      <c r="D32" s="239" t="s">
        <v>16</v>
      </c>
      <c r="E32" s="212" t="s">
        <v>371</v>
      </c>
      <c r="F32" s="212" t="s">
        <v>372</v>
      </c>
      <c r="G32" s="213">
        <f t="shared" si="2"/>
        <v>0</v>
      </c>
      <c r="H32" s="213"/>
      <c r="I32" s="227"/>
      <c r="J32" s="225"/>
    </row>
    <row r="33" spans="1:10" s="226" customFormat="1" ht="57" hidden="1" customHeight="1" x14ac:dyDescent="0.3">
      <c r="A33" s="129" t="s">
        <v>280</v>
      </c>
      <c r="B33" s="129" t="s">
        <v>281</v>
      </c>
      <c r="C33" s="241" t="s">
        <v>52</v>
      </c>
      <c r="D33" s="239" t="s">
        <v>282</v>
      </c>
      <c r="E33" s="212" t="s">
        <v>371</v>
      </c>
      <c r="F33" s="212" t="s">
        <v>372</v>
      </c>
      <c r="G33" s="213">
        <f t="shared" si="2"/>
        <v>0</v>
      </c>
      <c r="H33" s="213"/>
      <c r="I33" s="227"/>
      <c r="J33" s="225"/>
    </row>
    <row r="34" spans="1:10" s="226" customFormat="1" ht="60" hidden="1" customHeight="1" x14ac:dyDescent="0.3">
      <c r="A34" s="242" t="s">
        <v>265</v>
      </c>
      <c r="B34" s="242" t="s">
        <v>192</v>
      </c>
      <c r="C34" s="242" t="s">
        <v>260</v>
      </c>
      <c r="D34" s="243" t="s">
        <v>193</v>
      </c>
      <c r="E34" s="244" t="s">
        <v>373</v>
      </c>
      <c r="F34" s="212" t="s">
        <v>374</v>
      </c>
      <c r="G34" s="213">
        <f t="shared" si="2"/>
        <v>0</v>
      </c>
      <c r="H34" s="213"/>
      <c r="I34" s="213"/>
      <c r="J34" s="213"/>
    </row>
    <row r="35" spans="1:10" s="226" customFormat="1" ht="60.75" hidden="1" customHeight="1" x14ac:dyDescent="0.3">
      <c r="A35" s="242" t="s">
        <v>283</v>
      </c>
      <c r="B35" s="242" t="s">
        <v>285</v>
      </c>
      <c r="C35" s="242" t="s">
        <v>55</v>
      </c>
      <c r="D35" s="243" t="s">
        <v>287</v>
      </c>
      <c r="E35" s="211" t="s">
        <v>360</v>
      </c>
      <c r="F35" s="211" t="s">
        <v>375</v>
      </c>
      <c r="G35" s="213">
        <f t="shared" si="2"/>
        <v>0</v>
      </c>
      <c r="H35" s="213"/>
      <c r="I35" s="213"/>
      <c r="J35" s="213"/>
    </row>
    <row r="36" spans="1:10" s="226" customFormat="1" ht="49.5" hidden="1" customHeight="1" x14ac:dyDescent="0.3">
      <c r="A36" s="242" t="s">
        <v>284</v>
      </c>
      <c r="B36" s="242" t="s">
        <v>286</v>
      </c>
      <c r="C36" s="242" t="s">
        <v>55</v>
      </c>
      <c r="D36" s="243" t="s">
        <v>288</v>
      </c>
      <c r="E36" s="212" t="s">
        <v>376</v>
      </c>
      <c r="F36" s="212" t="s">
        <v>377</v>
      </c>
      <c r="G36" s="213">
        <f t="shared" si="2"/>
        <v>0</v>
      </c>
      <c r="H36" s="213"/>
      <c r="I36" s="227"/>
      <c r="J36" s="227"/>
    </row>
    <row r="37" spans="1:10" s="226" customFormat="1" ht="69" hidden="1" customHeight="1" x14ac:dyDescent="0.3">
      <c r="A37" s="129" t="s">
        <v>262</v>
      </c>
      <c r="B37" s="129" t="s">
        <v>263</v>
      </c>
      <c r="C37" s="241" t="s">
        <v>55</v>
      </c>
      <c r="D37" s="245" t="s">
        <v>261</v>
      </c>
      <c r="E37" s="212" t="s">
        <v>378</v>
      </c>
      <c r="F37" s="212" t="s">
        <v>379</v>
      </c>
      <c r="G37" s="213">
        <f t="shared" si="2"/>
        <v>0</v>
      </c>
      <c r="H37" s="213"/>
      <c r="I37" s="227"/>
      <c r="J37" s="227"/>
    </row>
    <row r="38" spans="1:10" s="248" customFormat="1" ht="58.5" hidden="1" customHeight="1" x14ac:dyDescent="0.3">
      <c r="A38" s="221" t="s">
        <v>266</v>
      </c>
      <c r="B38" s="221" t="s">
        <v>267</v>
      </c>
      <c r="C38" s="221" t="s">
        <v>55</v>
      </c>
      <c r="D38" s="247" t="s">
        <v>380</v>
      </c>
      <c r="E38" s="212" t="s">
        <v>381</v>
      </c>
      <c r="F38" s="211" t="s">
        <v>382</v>
      </c>
      <c r="G38" s="213">
        <f t="shared" si="2"/>
        <v>0</v>
      </c>
      <c r="H38" s="213"/>
      <c r="I38" s="227"/>
      <c r="J38" s="227"/>
    </row>
    <row r="39" spans="1:10" s="248" customFormat="1" ht="58.5" hidden="1" customHeight="1" x14ac:dyDescent="0.3">
      <c r="A39" s="221" t="s">
        <v>134</v>
      </c>
      <c r="B39" s="221" t="s">
        <v>135</v>
      </c>
      <c r="C39" s="221" t="s">
        <v>55</v>
      </c>
      <c r="D39" s="247" t="s">
        <v>136</v>
      </c>
      <c r="E39" s="212" t="s">
        <v>383</v>
      </c>
      <c r="F39" s="211" t="s">
        <v>384</v>
      </c>
      <c r="G39" s="213">
        <f t="shared" si="2"/>
        <v>0</v>
      </c>
      <c r="H39" s="213"/>
      <c r="I39" s="227"/>
      <c r="J39" s="227"/>
    </row>
    <row r="40" spans="1:10" s="248" customFormat="1" ht="48.75" hidden="1" customHeight="1" x14ac:dyDescent="0.3">
      <c r="A40" s="129" t="s">
        <v>385</v>
      </c>
      <c r="B40" s="129" t="s">
        <v>386</v>
      </c>
      <c r="C40" s="129" t="s">
        <v>55</v>
      </c>
      <c r="D40" s="247" t="s">
        <v>387</v>
      </c>
      <c r="E40" s="212" t="s">
        <v>388</v>
      </c>
      <c r="F40" s="212" t="s">
        <v>377</v>
      </c>
      <c r="G40" s="213">
        <f t="shared" si="2"/>
        <v>0</v>
      </c>
      <c r="H40" s="213"/>
      <c r="I40" s="227"/>
      <c r="J40" s="227"/>
    </row>
    <row r="41" spans="1:10" s="248" customFormat="1" ht="63" hidden="1" customHeight="1" x14ac:dyDescent="0.3">
      <c r="A41" s="129" t="s">
        <v>289</v>
      </c>
      <c r="B41" s="129" t="s">
        <v>290</v>
      </c>
      <c r="C41" s="129" t="s">
        <v>260</v>
      </c>
      <c r="D41" s="247" t="s">
        <v>291</v>
      </c>
      <c r="E41" s="212" t="s">
        <v>389</v>
      </c>
      <c r="F41" s="211" t="s">
        <v>390</v>
      </c>
      <c r="G41" s="213">
        <f t="shared" si="2"/>
        <v>0</v>
      </c>
      <c r="H41" s="213"/>
      <c r="I41" s="227"/>
      <c r="J41" s="227"/>
    </row>
    <row r="42" spans="1:10" s="248" customFormat="1" ht="57.75" hidden="1" customHeight="1" x14ac:dyDescent="0.3">
      <c r="A42" s="129" t="s">
        <v>292</v>
      </c>
      <c r="B42" s="129" t="s">
        <v>293</v>
      </c>
      <c r="C42" s="129" t="s">
        <v>311</v>
      </c>
      <c r="D42" s="247" t="s">
        <v>294</v>
      </c>
      <c r="E42" s="212" t="s">
        <v>391</v>
      </c>
      <c r="F42" s="211" t="s">
        <v>392</v>
      </c>
      <c r="G42" s="213">
        <f t="shared" si="2"/>
        <v>0</v>
      </c>
      <c r="H42" s="213"/>
      <c r="I42" s="227"/>
      <c r="J42" s="227"/>
    </row>
    <row r="43" spans="1:10" s="189" customFormat="1" ht="60.75" hidden="1" customHeight="1" x14ac:dyDescent="0.3">
      <c r="A43" s="129" t="s">
        <v>313</v>
      </c>
      <c r="B43" s="129" t="s">
        <v>314</v>
      </c>
      <c r="C43" s="129" t="s">
        <v>59</v>
      </c>
      <c r="D43" s="247" t="s">
        <v>315</v>
      </c>
      <c r="E43" s="212" t="s">
        <v>393</v>
      </c>
      <c r="F43" s="211" t="s">
        <v>394</v>
      </c>
      <c r="G43" s="213">
        <f t="shared" si="2"/>
        <v>0</v>
      </c>
      <c r="H43" s="223"/>
      <c r="I43" s="227"/>
      <c r="J43" s="227"/>
    </row>
    <row r="44" spans="1:10" s="77" customFormat="1" ht="61.5" hidden="1" customHeight="1" x14ac:dyDescent="0.3">
      <c r="A44" s="129" t="s">
        <v>264</v>
      </c>
      <c r="B44" s="129" t="s">
        <v>198</v>
      </c>
      <c r="C44" s="129" t="s">
        <v>56</v>
      </c>
      <c r="D44" s="132" t="s">
        <v>197</v>
      </c>
      <c r="E44" s="212" t="s">
        <v>395</v>
      </c>
      <c r="F44" s="211" t="s">
        <v>396</v>
      </c>
      <c r="G44" s="213">
        <f t="shared" si="2"/>
        <v>0</v>
      </c>
      <c r="H44" s="223"/>
      <c r="I44" s="227"/>
      <c r="J44" s="93"/>
    </row>
    <row r="45" spans="1:10" s="77" customFormat="1" ht="60.75" hidden="1" customHeight="1" x14ac:dyDescent="0.3">
      <c r="A45" s="221" t="s">
        <v>140</v>
      </c>
      <c r="B45" s="221" t="s">
        <v>141</v>
      </c>
      <c r="C45" s="221" t="s">
        <v>59</v>
      </c>
      <c r="D45" s="237" t="s">
        <v>82</v>
      </c>
      <c r="E45" s="212" t="s">
        <v>381</v>
      </c>
      <c r="F45" s="211" t="s">
        <v>382</v>
      </c>
      <c r="G45" s="213">
        <f t="shared" si="2"/>
        <v>0</v>
      </c>
      <c r="H45" s="213"/>
      <c r="I45" s="227"/>
      <c r="J45" s="93"/>
    </row>
    <row r="46" spans="1:10" s="77" customFormat="1" ht="39" hidden="1" customHeight="1" x14ac:dyDescent="0.3">
      <c r="A46" s="221" t="s">
        <v>140</v>
      </c>
      <c r="B46" s="221" t="s">
        <v>141</v>
      </c>
      <c r="C46" s="221" t="s">
        <v>59</v>
      </c>
      <c r="D46" s="237" t="s">
        <v>82</v>
      </c>
      <c r="E46" s="212" t="s">
        <v>397</v>
      </c>
      <c r="F46" s="211" t="s">
        <v>384</v>
      </c>
      <c r="G46" s="213">
        <f t="shared" si="2"/>
        <v>0</v>
      </c>
      <c r="H46" s="213"/>
      <c r="I46" s="227"/>
      <c r="J46" s="227"/>
    </row>
    <row r="47" spans="1:10" s="189" customFormat="1" ht="59.25" hidden="1" customHeight="1" x14ac:dyDescent="0.3">
      <c r="A47" s="221" t="s">
        <v>143</v>
      </c>
      <c r="B47" s="221" t="s">
        <v>144</v>
      </c>
      <c r="C47" s="221" t="s">
        <v>59</v>
      </c>
      <c r="D47" s="237" t="s">
        <v>142</v>
      </c>
      <c r="E47" s="212" t="s">
        <v>398</v>
      </c>
      <c r="F47" s="211" t="s">
        <v>399</v>
      </c>
      <c r="G47" s="213">
        <f t="shared" si="2"/>
        <v>0</v>
      </c>
      <c r="H47" s="249"/>
      <c r="I47" s="227"/>
      <c r="J47" s="238"/>
    </row>
    <row r="48" spans="1:10" s="189" customFormat="1" ht="60" hidden="1" customHeight="1" x14ac:dyDescent="0.3">
      <c r="A48" s="221" t="s">
        <v>145</v>
      </c>
      <c r="B48" s="221" t="s">
        <v>146</v>
      </c>
      <c r="C48" s="250" t="s">
        <v>147</v>
      </c>
      <c r="D48" s="251" t="s">
        <v>148</v>
      </c>
      <c r="E48" s="212" t="s">
        <v>400</v>
      </c>
      <c r="F48" s="211" t="s">
        <v>401</v>
      </c>
      <c r="G48" s="213">
        <f t="shared" si="2"/>
        <v>0</v>
      </c>
      <c r="H48" s="223"/>
      <c r="I48" s="227"/>
      <c r="J48" s="238"/>
    </row>
    <row r="49" spans="1:11" ht="53.25" hidden="1" customHeight="1" x14ac:dyDescent="0.3">
      <c r="A49" s="277" t="s">
        <v>269</v>
      </c>
      <c r="B49" s="217" t="s">
        <v>270</v>
      </c>
      <c r="C49" s="277" t="s">
        <v>67</v>
      </c>
      <c r="D49" s="278" t="s">
        <v>271</v>
      </c>
      <c r="E49" s="218" t="s">
        <v>402</v>
      </c>
      <c r="F49" s="246" t="s">
        <v>403</v>
      </c>
      <c r="G49" s="219">
        <f t="shared" si="2"/>
        <v>0</v>
      </c>
      <c r="H49" s="279"/>
      <c r="I49" s="220"/>
      <c r="J49" s="220"/>
    </row>
    <row r="50" spans="1:11" s="189" customFormat="1" ht="42" hidden="1" customHeight="1" x14ac:dyDescent="0.3">
      <c r="A50" s="221" t="s">
        <v>149</v>
      </c>
      <c r="B50" s="221" t="s">
        <v>150</v>
      </c>
      <c r="C50" s="221" t="s">
        <v>57</v>
      </c>
      <c r="D50" s="237" t="s">
        <v>151</v>
      </c>
      <c r="E50" s="211" t="s">
        <v>370</v>
      </c>
      <c r="F50" s="212" t="s">
        <v>369</v>
      </c>
      <c r="G50" s="213">
        <f t="shared" si="2"/>
        <v>0</v>
      </c>
      <c r="H50" s="223"/>
      <c r="I50" s="227"/>
      <c r="J50" s="238"/>
    </row>
    <row r="51" spans="1:11" s="279" customFormat="1" ht="78" customHeight="1" x14ac:dyDescent="0.3">
      <c r="A51" s="205" t="s">
        <v>24</v>
      </c>
      <c r="B51" s="205"/>
      <c r="C51" s="205"/>
      <c r="D51" s="206" t="s">
        <v>97</v>
      </c>
      <c r="E51" s="402"/>
      <c r="F51" s="402"/>
      <c r="G51" s="476">
        <f>SUM(G52)</f>
        <v>-799268.9</v>
      </c>
      <c r="H51" s="322">
        <f t="shared" ref="H51:J51" si="4">SUM(H52)</f>
        <v>0</v>
      </c>
      <c r="I51" s="476">
        <f t="shared" si="4"/>
        <v>-799268.9</v>
      </c>
      <c r="J51" s="476">
        <f t="shared" si="4"/>
        <v>-799268.9</v>
      </c>
    </row>
    <row r="52" spans="1:11" s="279" customFormat="1" ht="75.75" customHeight="1" x14ac:dyDescent="0.3">
      <c r="A52" s="205" t="s">
        <v>25</v>
      </c>
      <c r="B52" s="205"/>
      <c r="C52" s="205"/>
      <c r="D52" s="206" t="s">
        <v>97</v>
      </c>
      <c r="E52" s="402"/>
      <c r="F52" s="402"/>
      <c r="G52" s="476">
        <f>SUM(G53:G60)</f>
        <v>-799268.9</v>
      </c>
      <c r="H52" s="322">
        <f t="shared" ref="H52" si="5">SUM(H55:H65)</f>
        <v>0</v>
      </c>
      <c r="I52" s="476">
        <f t="shared" ref="I52:J52" si="6">SUM(I53:I60)</f>
        <v>-799268.9</v>
      </c>
      <c r="J52" s="476">
        <f t="shared" si="6"/>
        <v>-799268.9</v>
      </c>
      <c r="K52" s="477">
        <f>SUM(H51:I51)</f>
        <v>-799268.9</v>
      </c>
    </row>
    <row r="53" spans="1:11" s="279" customFormat="1" ht="112.5" customHeight="1" x14ac:dyDescent="0.3">
      <c r="A53" s="217" t="s">
        <v>299</v>
      </c>
      <c r="B53" s="159" t="s">
        <v>61</v>
      </c>
      <c r="C53" s="182" t="s">
        <v>47</v>
      </c>
      <c r="D53" s="183" t="s">
        <v>200</v>
      </c>
      <c r="E53" s="246" t="s">
        <v>404</v>
      </c>
      <c r="F53" s="246" t="s">
        <v>405</v>
      </c>
      <c r="G53" s="219">
        <f t="shared" ref="G53:G65" si="7">SUM(H53:I53)</f>
        <v>-222560</v>
      </c>
      <c r="H53" s="405"/>
      <c r="I53" s="295">
        <v>-222560</v>
      </c>
      <c r="J53" s="295">
        <v>-222560</v>
      </c>
      <c r="K53" s="210"/>
    </row>
    <row r="54" spans="1:11" s="279" customFormat="1" ht="112.5" customHeight="1" x14ac:dyDescent="0.3">
      <c r="A54" s="403" t="s">
        <v>480</v>
      </c>
      <c r="B54" s="217" t="s">
        <v>298</v>
      </c>
      <c r="C54" s="217" t="s">
        <v>297</v>
      </c>
      <c r="D54" s="412" t="s">
        <v>296</v>
      </c>
      <c r="E54" s="246" t="s">
        <v>404</v>
      </c>
      <c r="F54" s="246" t="s">
        <v>405</v>
      </c>
      <c r="G54" s="480">
        <f t="shared" si="7"/>
        <v>-72017.899999999994</v>
      </c>
      <c r="H54" s="405"/>
      <c r="I54" s="467">
        <v>-72017.899999999994</v>
      </c>
      <c r="J54" s="467">
        <v>-72017.899999999994</v>
      </c>
      <c r="K54" s="210"/>
    </row>
    <row r="55" spans="1:11" s="407" customFormat="1" ht="112.5" customHeight="1" x14ac:dyDescent="0.3">
      <c r="A55" s="403" t="s">
        <v>317</v>
      </c>
      <c r="B55" s="217" t="s">
        <v>318</v>
      </c>
      <c r="C55" s="217" t="s">
        <v>52</v>
      </c>
      <c r="D55" s="404" t="s">
        <v>319</v>
      </c>
      <c r="E55" s="246" t="s">
        <v>404</v>
      </c>
      <c r="F55" s="246" t="s">
        <v>405</v>
      </c>
      <c r="G55" s="219">
        <f t="shared" si="7"/>
        <v>-45710</v>
      </c>
      <c r="H55" s="405"/>
      <c r="I55" s="295">
        <v>-45710</v>
      </c>
      <c r="J55" s="295">
        <v>-45710</v>
      </c>
      <c r="K55" s="406"/>
    </row>
    <row r="56" spans="1:11" s="475" customFormat="1" ht="42" hidden="1" customHeight="1" x14ac:dyDescent="0.3">
      <c r="A56" s="253" t="s">
        <v>194</v>
      </c>
      <c r="B56" s="253" t="s">
        <v>89</v>
      </c>
      <c r="C56" s="253" t="s">
        <v>196</v>
      </c>
      <c r="D56" s="254" t="s">
        <v>195</v>
      </c>
      <c r="E56" s="211" t="s">
        <v>404</v>
      </c>
      <c r="F56" s="211" t="s">
        <v>405</v>
      </c>
      <c r="G56" s="213">
        <f t="shared" si="7"/>
        <v>0</v>
      </c>
      <c r="H56" s="473"/>
      <c r="I56" s="223"/>
      <c r="J56" s="223"/>
      <c r="K56" s="474"/>
    </row>
    <row r="57" spans="1:11" ht="112.5" customHeight="1" x14ac:dyDescent="0.3">
      <c r="A57" s="403" t="s">
        <v>191</v>
      </c>
      <c r="B57" s="403" t="s">
        <v>192</v>
      </c>
      <c r="C57" s="403" t="s">
        <v>260</v>
      </c>
      <c r="D57" s="409" t="s">
        <v>193</v>
      </c>
      <c r="E57" s="246" t="s">
        <v>404</v>
      </c>
      <c r="F57" s="246" t="s">
        <v>405</v>
      </c>
      <c r="G57" s="219">
        <f t="shared" si="7"/>
        <v>-113110</v>
      </c>
      <c r="H57" s="295"/>
      <c r="I57" s="220">
        <v>-113110</v>
      </c>
      <c r="J57" s="220">
        <v>-113110</v>
      </c>
      <c r="K57" s="279"/>
    </row>
    <row r="58" spans="1:11" s="411" customFormat="1" ht="117" hidden="1" customHeight="1" x14ac:dyDescent="0.3">
      <c r="A58" s="403" t="s">
        <v>246</v>
      </c>
      <c r="B58" s="403" t="s">
        <v>247</v>
      </c>
      <c r="C58" s="403" t="s">
        <v>55</v>
      </c>
      <c r="D58" s="409" t="s">
        <v>248</v>
      </c>
      <c r="E58" s="246" t="s">
        <v>404</v>
      </c>
      <c r="F58" s="246" t="s">
        <v>405</v>
      </c>
      <c r="G58" s="219">
        <f t="shared" si="7"/>
        <v>0</v>
      </c>
      <c r="H58" s="295"/>
      <c r="I58" s="220"/>
      <c r="J58" s="220"/>
      <c r="K58" s="410"/>
    </row>
    <row r="59" spans="1:11" s="411" customFormat="1" ht="112.5" customHeight="1" x14ac:dyDescent="0.3">
      <c r="A59" s="290" t="s">
        <v>303</v>
      </c>
      <c r="B59" s="290" t="s">
        <v>135</v>
      </c>
      <c r="C59" s="290" t="s">
        <v>55</v>
      </c>
      <c r="D59" s="465" t="s">
        <v>136</v>
      </c>
      <c r="E59" s="246" t="s">
        <v>404</v>
      </c>
      <c r="F59" s="246" t="s">
        <v>405</v>
      </c>
      <c r="G59" s="219">
        <f t="shared" si="7"/>
        <v>-10350</v>
      </c>
      <c r="H59" s="295"/>
      <c r="I59" s="220">
        <v>-10350</v>
      </c>
      <c r="J59" s="220">
        <v>-10350</v>
      </c>
      <c r="K59" s="410"/>
    </row>
    <row r="60" spans="1:11" s="411" customFormat="1" ht="112.5" customHeight="1" x14ac:dyDescent="0.3">
      <c r="A60" s="290" t="s">
        <v>194</v>
      </c>
      <c r="B60" s="290" t="s">
        <v>89</v>
      </c>
      <c r="C60" s="290" t="s">
        <v>196</v>
      </c>
      <c r="D60" s="408" t="s">
        <v>195</v>
      </c>
      <c r="E60" s="246" t="s">
        <v>404</v>
      </c>
      <c r="F60" s="246" t="s">
        <v>405</v>
      </c>
      <c r="G60" s="219">
        <f t="shared" si="7"/>
        <v>-335521</v>
      </c>
      <c r="H60" s="295"/>
      <c r="I60" s="220">
        <v>-335521</v>
      </c>
      <c r="J60" s="220">
        <v>-335521</v>
      </c>
      <c r="K60" s="410"/>
    </row>
    <row r="61" spans="1:11" s="411" customFormat="1" ht="117" hidden="1" customHeight="1" x14ac:dyDescent="0.3">
      <c r="A61" s="217" t="s">
        <v>339</v>
      </c>
      <c r="B61" s="217" t="s">
        <v>340</v>
      </c>
      <c r="C61" s="217" t="s">
        <v>196</v>
      </c>
      <c r="D61" s="412" t="s">
        <v>341</v>
      </c>
      <c r="E61" s="246" t="s">
        <v>404</v>
      </c>
      <c r="F61" s="246" t="s">
        <v>405</v>
      </c>
      <c r="G61" s="219">
        <f t="shared" si="7"/>
        <v>0</v>
      </c>
      <c r="H61" s="295"/>
      <c r="I61" s="220"/>
      <c r="J61" s="220"/>
      <c r="K61" s="410"/>
    </row>
    <row r="62" spans="1:11" ht="39" hidden="1" customHeight="1" x14ac:dyDescent="0.3">
      <c r="A62" s="290" t="s">
        <v>194</v>
      </c>
      <c r="B62" s="290" t="s">
        <v>89</v>
      </c>
      <c r="C62" s="290" t="s">
        <v>196</v>
      </c>
      <c r="D62" s="408" t="s">
        <v>195</v>
      </c>
      <c r="E62" s="246" t="s">
        <v>406</v>
      </c>
      <c r="F62" s="246" t="s">
        <v>407</v>
      </c>
      <c r="G62" s="219">
        <f t="shared" si="7"/>
        <v>0</v>
      </c>
      <c r="H62" s="295"/>
      <c r="I62" s="220"/>
      <c r="J62" s="220"/>
      <c r="K62" s="279"/>
    </row>
    <row r="63" spans="1:11" ht="43.5" hidden="1" customHeight="1" x14ac:dyDescent="0.3">
      <c r="A63" s="413" t="s">
        <v>304</v>
      </c>
      <c r="B63" s="217" t="s">
        <v>273</v>
      </c>
      <c r="C63" s="217" t="s">
        <v>196</v>
      </c>
      <c r="D63" s="412" t="s">
        <v>274</v>
      </c>
      <c r="E63" s="246" t="s">
        <v>404</v>
      </c>
      <c r="F63" s="246" t="s">
        <v>405</v>
      </c>
      <c r="G63" s="219">
        <f t="shared" si="7"/>
        <v>0</v>
      </c>
      <c r="H63" s="295"/>
      <c r="I63" s="220"/>
      <c r="J63" s="220"/>
      <c r="K63" s="279"/>
    </row>
    <row r="64" spans="1:11" ht="55.5" hidden="1" customHeight="1" x14ac:dyDescent="0.3">
      <c r="A64" s="217" t="s">
        <v>233</v>
      </c>
      <c r="B64" s="217" t="s">
        <v>232</v>
      </c>
      <c r="C64" s="217" t="s">
        <v>196</v>
      </c>
      <c r="D64" s="412" t="s">
        <v>231</v>
      </c>
      <c r="E64" s="246" t="s">
        <v>408</v>
      </c>
      <c r="F64" s="246" t="s">
        <v>409</v>
      </c>
      <c r="G64" s="219">
        <f t="shared" si="7"/>
        <v>0</v>
      </c>
      <c r="H64" s="295"/>
      <c r="I64" s="220"/>
      <c r="J64" s="220"/>
      <c r="K64" s="279"/>
    </row>
    <row r="65" spans="1:11" s="189" customFormat="1" ht="34.5" hidden="1" customHeight="1" x14ac:dyDescent="0.3">
      <c r="A65" s="253" t="s">
        <v>305</v>
      </c>
      <c r="B65" s="129" t="s">
        <v>150</v>
      </c>
      <c r="C65" s="129" t="s">
        <v>57</v>
      </c>
      <c r="D65" s="231" t="s">
        <v>151</v>
      </c>
      <c r="E65" s="211" t="s">
        <v>404</v>
      </c>
      <c r="F65" s="211" t="s">
        <v>405</v>
      </c>
      <c r="G65" s="213">
        <f t="shared" si="7"/>
        <v>0</v>
      </c>
      <c r="H65" s="227"/>
      <c r="I65" s="227"/>
      <c r="J65" s="227"/>
      <c r="K65" s="252"/>
    </row>
    <row r="66" spans="1:11" s="68" customFormat="1" ht="47.25" customHeight="1" x14ac:dyDescent="0.3">
      <c r="A66" s="113" t="s">
        <v>167</v>
      </c>
      <c r="B66" s="486"/>
      <c r="C66" s="486"/>
      <c r="D66" s="161" t="s">
        <v>94</v>
      </c>
      <c r="E66" s="487"/>
      <c r="F66" s="487"/>
      <c r="G66" s="209">
        <f>SUM(H68,H69,G71,G72)</f>
        <v>-40750</v>
      </c>
      <c r="H66" s="209">
        <f>SUM(H67)</f>
        <v>-40750</v>
      </c>
      <c r="I66" s="209">
        <f>SUM(J68,J69,I71,I72)</f>
        <v>0</v>
      </c>
      <c r="J66" s="209">
        <f>SUM(K68,K69,J71,J72)</f>
        <v>0</v>
      </c>
    </row>
    <row r="67" spans="1:11" s="68" customFormat="1" ht="45.75" customHeight="1" x14ac:dyDescent="0.3">
      <c r="A67" s="113" t="s">
        <v>166</v>
      </c>
      <c r="B67" s="486"/>
      <c r="C67" s="486"/>
      <c r="D67" s="161" t="s">
        <v>94</v>
      </c>
      <c r="E67" s="487"/>
      <c r="F67" s="487"/>
      <c r="G67" s="209">
        <f>SUM(G68:G70,G72)</f>
        <v>-40750</v>
      </c>
      <c r="H67" s="209">
        <f>SUM(H68:H70,H72)</f>
        <v>-40750</v>
      </c>
      <c r="I67" s="209">
        <f t="shared" ref="I67:J67" si="8">SUM(I68:I70,I72)</f>
        <v>0</v>
      </c>
      <c r="J67" s="209">
        <f t="shared" si="8"/>
        <v>0</v>
      </c>
      <c r="K67" s="264">
        <f>SUM(H67:I67)</f>
        <v>-40750</v>
      </c>
    </row>
    <row r="68" spans="1:11" s="68" customFormat="1" ht="75" hidden="1" customHeight="1" x14ac:dyDescent="0.3">
      <c r="A68" s="488" t="s">
        <v>202</v>
      </c>
      <c r="B68" s="488" t="s">
        <v>62</v>
      </c>
      <c r="C68" s="489" t="s">
        <v>48</v>
      </c>
      <c r="D68" s="218" t="s">
        <v>336</v>
      </c>
      <c r="E68" s="246" t="s">
        <v>410</v>
      </c>
      <c r="F68" s="246" t="s">
        <v>411</v>
      </c>
      <c r="G68" s="295">
        <f t="shared" ref="G68:G69" si="9">SUM(H68:I68)</f>
        <v>0</v>
      </c>
      <c r="H68" s="295"/>
      <c r="I68" s="420"/>
      <c r="J68" s="490"/>
      <c r="K68" s="100"/>
    </row>
    <row r="69" spans="1:11" s="68" customFormat="1" ht="93.75" customHeight="1" x14ac:dyDescent="0.3">
      <c r="A69" s="488" t="s">
        <v>203</v>
      </c>
      <c r="B69" s="488" t="s">
        <v>60</v>
      </c>
      <c r="C69" s="488" t="s">
        <v>49</v>
      </c>
      <c r="D69" s="491" t="s">
        <v>484</v>
      </c>
      <c r="E69" s="246" t="s">
        <v>410</v>
      </c>
      <c r="F69" s="246" t="s">
        <v>411</v>
      </c>
      <c r="G69" s="295">
        <f t="shared" si="9"/>
        <v>-40750</v>
      </c>
      <c r="H69" s="492">
        <v>-40750</v>
      </c>
      <c r="I69" s="420"/>
      <c r="J69" s="490"/>
      <c r="K69" s="493"/>
    </row>
    <row r="70" spans="1:11" s="77" customFormat="1" ht="81.75" hidden="1" customHeight="1" x14ac:dyDescent="0.3">
      <c r="A70" s="234" t="s">
        <v>412</v>
      </c>
      <c r="B70" s="234" t="s">
        <v>413</v>
      </c>
      <c r="C70" s="255"/>
      <c r="D70" s="239" t="s">
        <v>414</v>
      </c>
      <c r="E70" s="211" t="s">
        <v>415</v>
      </c>
      <c r="F70" s="211"/>
      <c r="G70" s="256"/>
      <c r="H70" s="227"/>
      <c r="I70" s="227"/>
      <c r="J70" s="93"/>
    </row>
    <row r="71" spans="1:11" s="77" customFormat="1" ht="95.25" hidden="1" customHeight="1" x14ac:dyDescent="0.3">
      <c r="A71" s="257" t="s">
        <v>224</v>
      </c>
      <c r="B71" s="257" t="s">
        <v>211</v>
      </c>
      <c r="C71" s="258" t="s">
        <v>51</v>
      </c>
      <c r="D71" s="85" t="s">
        <v>208</v>
      </c>
      <c r="E71" s="259" t="s">
        <v>415</v>
      </c>
      <c r="F71" s="259"/>
      <c r="G71" s="260"/>
      <c r="H71" s="236"/>
      <c r="I71" s="236"/>
      <c r="J71" s="93"/>
    </row>
    <row r="72" spans="1:11" s="189" customFormat="1" ht="50.25" hidden="1" customHeight="1" x14ac:dyDescent="0.3">
      <c r="A72" s="221" t="s">
        <v>416</v>
      </c>
      <c r="B72" s="221" t="s">
        <v>139</v>
      </c>
      <c r="C72" s="221" t="s">
        <v>66</v>
      </c>
      <c r="D72" s="261" t="s">
        <v>18</v>
      </c>
      <c r="E72" s="212" t="s">
        <v>417</v>
      </c>
      <c r="F72" s="212"/>
      <c r="G72" s="262"/>
      <c r="H72" s="227"/>
      <c r="I72" s="227"/>
      <c r="J72" s="238"/>
    </row>
    <row r="73" spans="1:11" s="68" customFormat="1" ht="66" hidden="1" customHeight="1" x14ac:dyDescent="0.3">
      <c r="A73" s="113" t="s">
        <v>163</v>
      </c>
      <c r="B73" s="113"/>
      <c r="C73" s="113"/>
      <c r="D73" s="161" t="s">
        <v>95</v>
      </c>
      <c r="E73" s="263"/>
      <c r="F73" s="263"/>
      <c r="G73" s="322">
        <f>SUM(H73:I73)</f>
        <v>0</v>
      </c>
      <c r="H73" s="209">
        <f>SUM(H74)</f>
        <v>0</v>
      </c>
      <c r="I73" s="209">
        <f t="shared" ref="I73:J73" si="10">SUM(I76,I77,I78,I80,I82,I83)</f>
        <v>0</v>
      </c>
      <c r="J73" s="209">
        <f t="shared" si="10"/>
        <v>0</v>
      </c>
    </row>
    <row r="74" spans="1:11" s="68" customFormat="1" ht="64.5" hidden="1" customHeight="1" x14ac:dyDescent="0.3">
      <c r="A74" s="113" t="s">
        <v>162</v>
      </c>
      <c r="B74" s="113"/>
      <c r="C74" s="113"/>
      <c r="D74" s="161" t="s">
        <v>95</v>
      </c>
      <c r="E74" s="263"/>
      <c r="F74" s="263"/>
      <c r="G74" s="209">
        <f>SUM(G76:G83)</f>
        <v>0</v>
      </c>
      <c r="H74" s="209">
        <f>SUM(H76:H83)</f>
        <v>0</v>
      </c>
      <c r="I74" s="209">
        <f t="shared" ref="I74:J74" si="11">SUM(I76:I83)</f>
        <v>0</v>
      </c>
      <c r="J74" s="209">
        <f t="shared" si="11"/>
        <v>0</v>
      </c>
      <c r="K74" s="264">
        <f>SUM(H74:I74)</f>
        <v>0</v>
      </c>
    </row>
    <row r="75" spans="1:11" s="68" customFormat="1" ht="104.25" hidden="1" customHeight="1" x14ac:dyDescent="0.3">
      <c r="A75" s="378" t="s">
        <v>418</v>
      </c>
      <c r="B75" s="378" t="s">
        <v>419</v>
      </c>
      <c r="C75" s="182"/>
      <c r="D75" s="183" t="s">
        <v>420</v>
      </c>
      <c r="E75" s="218" t="s">
        <v>421</v>
      </c>
      <c r="F75" s="218"/>
      <c r="G75" s="373"/>
      <c r="H75" s="220"/>
      <c r="I75" s="220"/>
      <c r="J75" s="382"/>
    </row>
    <row r="76" spans="1:11" s="68" customFormat="1" ht="45.75" hidden="1" customHeight="1" x14ac:dyDescent="0.3">
      <c r="A76" s="378" t="s">
        <v>422</v>
      </c>
      <c r="B76" s="378" t="s">
        <v>423</v>
      </c>
      <c r="C76" s="182" t="s">
        <v>21</v>
      </c>
      <c r="D76" s="183" t="s">
        <v>424</v>
      </c>
      <c r="E76" s="218" t="s">
        <v>421</v>
      </c>
      <c r="F76" s="246" t="s">
        <v>425</v>
      </c>
      <c r="G76" s="219">
        <f>SUM(H76:I76)</f>
        <v>0</v>
      </c>
      <c r="H76" s="220"/>
      <c r="I76" s="220"/>
      <c r="J76" s="382"/>
    </row>
    <row r="77" spans="1:11" s="68" customFormat="1" ht="41.25" hidden="1" customHeight="1" x14ac:dyDescent="0.3">
      <c r="A77" s="378" t="s">
        <v>426</v>
      </c>
      <c r="B77" s="383" t="s">
        <v>427</v>
      </c>
      <c r="C77" s="384" t="s">
        <v>60</v>
      </c>
      <c r="D77" s="183" t="s">
        <v>428</v>
      </c>
      <c r="E77" s="218" t="s">
        <v>421</v>
      </c>
      <c r="F77" s="246" t="s">
        <v>425</v>
      </c>
      <c r="G77" s="219">
        <f t="shared" ref="G77:G87" si="12">SUM(H77:I77)</f>
        <v>0</v>
      </c>
      <c r="H77" s="220"/>
      <c r="I77" s="220"/>
      <c r="J77" s="382"/>
    </row>
    <row r="78" spans="1:11" s="386" customFormat="1" ht="63.75" hidden="1" customHeight="1" x14ac:dyDescent="0.3">
      <c r="A78" s="378" t="s">
        <v>429</v>
      </c>
      <c r="B78" s="378" t="s">
        <v>430</v>
      </c>
      <c r="C78" s="182" t="s">
        <v>60</v>
      </c>
      <c r="D78" s="183" t="s">
        <v>431</v>
      </c>
      <c r="E78" s="218" t="s">
        <v>421</v>
      </c>
      <c r="F78" s="246" t="s">
        <v>425</v>
      </c>
      <c r="G78" s="219">
        <f t="shared" si="12"/>
        <v>0</v>
      </c>
      <c r="H78" s="220"/>
      <c r="I78" s="220"/>
      <c r="J78" s="385"/>
    </row>
    <row r="79" spans="1:11" s="386" customFormat="1" ht="52.5" hidden="1" customHeight="1" x14ac:dyDescent="0.3">
      <c r="A79" s="387" t="s">
        <v>432</v>
      </c>
      <c r="B79" s="387" t="s">
        <v>433</v>
      </c>
      <c r="C79" s="159"/>
      <c r="D79" s="379" t="s">
        <v>434</v>
      </c>
      <c r="E79" s="218" t="s">
        <v>421</v>
      </c>
      <c r="F79" s="218"/>
      <c r="G79" s="219">
        <f t="shared" si="12"/>
        <v>0</v>
      </c>
      <c r="H79" s="220"/>
      <c r="I79" s="220"/>
      <c r="J79" s="385"/>
    </row>
    <row r="80" spans="1:11" s="386" customFormat="1" ht="62.25" hidden="1" customHeight="1" x14ac:dyDescent="0.3">
      <c r="A80" s="387" t="s">
        <v>172</v>
      </c>
      <c r="B80" s="387" t="s">
        <v>173</v>
      </c>
      <c r="C80" s="159" t="s">
        <v>21</v>
      </c>
      <c r="D80" s="379" t="s">
        <v>250</v>
      </c>
      <c r="E80" s="218" t="s">
        <v>421</v>
      </c>
      <c r="F80" s="246" t="s">
        <v>425</v>
      </c>
      <c r="G80" s="219">
        <f t="shared" si="12"/>
        <v>0</v>
      </c>
      <c r="H80" s="220"/>
      <c r="I80" s="220"/>
      <c r="J80" s="385"/>
    </row>
    <row r="81" spans="1:11" s="386" customFormat="1" ht="6.75" hidden="1" customHeight="1" x14ac:dyDescent="0.3">
      <c r="A81" s="388" t="s">
        <v>435</v>
      </c>
      <c r="B81" s="388" t="s">
        <v>436</v>
      </c>
      <c r="C81" s="389"/>
      <c r="D81" s="390" t="s">
        <v>437</v>
      </c>
      <c r="E81" s="183"/>
      <c r="F81" s="183"/>
      <c r="G81" s="219">
        <f t="shared" si="12"/>
        <v>0</v>
      </c>
      <c r="H81" s="220"/>
      <c r="I81" s="220"/>
      <c r="J81" s="385"/>
    </row>
    <row r="82" spans="1:11" s="386" customFormat="1" ht="56.25" hidden="1" customHeight="1" x14ac:dyDescent="0.3">
      <c r="A82" s="378" t="s">
        <v>174</v>
      </c>
      <c r="B82" s="378" t="s">
        <v>130</v>
      </c>
      <c r="C82" s="159" t="s">
        <v>53</v>
      </c>
      <c r="D82" s="379" t="s">
        <v>131</v>
      </c>
      <c r="E82" s="218" t="s">
        <v>421</v>
      </c>
      <c r="F82" s="246" t="s">
        <v>425</v>
      </c>
      <c r="G82" s="219">
        <f t="shared" si="12"/>
        <v>0</v>
      </c>
      <c r="H82" s="220"/>
      <c r="I82" s="220"/>
      <c r="J82" s="385"/>
    </row>
    <row r="83" spans="1:11" s="268" customFormat="1" ht="81.75" hidden="1" customHeight="1" x14ac:dyDescent="0.3">
      <c r="A83" s="111" t="s">
        <v>174</v>
      </c>
      <c r="B83" s="111" t="s">
        <v>130</v>
      </c>
      <c r="C83" s="133" t="s">
        <v>53</v>
      </c>
      <c r="D83" s="266" t="s">
        <v>131</v>
      </c>
      <c r="E83" s="211" t="s">
        <v>438</v>
      </c>
      <c r="F83" s="211" t="s">
        <v>439</v>
      </c>
      <c r="G83" s="213">
        <f t="shared" si="12"/>
        <v>0</v>
      </c>
      <c r="H83" s="227"/>
      <c r="I83" s="227"/>
      <c r="J83" s="267"/>
    </row>
    <row r="84" spans="1:11" s="68" customFormat="1" ht="58.5" hidden="1" customHeight="1" x14ac:dyDescent="0.3">
      <c r="A84" s="113" t="s">
        <v>22</v>
      </c>
      <c r="B84" s="113"/>
      <c r="C84" s="113"/>
      <c r="D84" s="397" t="s">
        <v>225</v>
      </c>
      <c r="E84" s="398"/>
      <c r="F84" s="398"/>
      <c r="G84" s="322">
        <f>SUM(G85)</f>
        <v>0</v>
      </c>
      <c r="H84" s="322">
        <f t="shared" ref="H84:J84" si="13">SUM(H85)</f>
        <v>0</v>
      </c>
      <c r="I84" s="322">
        <f t="shared" si="13"/>
        <v>0</v>
      </c>
      <c r="J84" s="322">
        <f t="shared" si="13"/>
        <v>0</v>
      </c>
    </row>
    <row r="85" spans="1:11" s="68" customFormat="1" ht="60" hidden="1" customHeight="1" x14ac:dyDescent="0.3">
      <c r="A85" s="113" t="s">
        <v>23</v>
      </c>
      <c r="B85" s="113"/>
      <c r="C85" s="113"/>
      <c r="D85" s="397" t="s">
        <v>225</v>
      </c>
      <c r="E85" s="398"/>
      <c r="F85" s="398"/>
      <c r="G85" s="322">
        <f>SUM(G86:G87)</f>
        <v>0</v>
      </c>
      <c r="H85" s="322">
        <f t="shared" ref="H85:J85" si="14">SUM(H86:H87)</f>
        <v>0</v>
      </c>
      <c r="I85" s="322">
        <f t="shared" si="14"/>
        <v>0</v>
      </c>
      <c r="J85" s="322">
        <f t="shared" si="14"/>
        <v>0</v>
      </c>
      <c r="K85" s="264">
        <f>SUM(H85:I85)</f>
        <v>0</v>
      </c>
    </row>
    <row r="86" spans="1:11" s="68" customFormat="1" ht="43.5" hidden="1" customHeight="1" x14ac:dyDescent="0.3">
      <c r="A86" s="290" t="s">
        <v>182</v>
      </c>
      <c r="B86" s="290" t="s">
        <v>183</v>
      </c>
      <c r="C86" s="290" t="s">
        <v>65</v>
      </c>
      <c r="D86" s="399" t="s">
        <v>184</v>
      </c>
      <c r="E86" s="218" t="s">
        <v>440</v>
      </c>
      <c r="F86" s="246" t="s">
        <v>441</v>
      </c>
      <c r="G86" s="219">
        <f t="shared" si="12"/>
        <v>0</v>
      </c>
      <c r="H86" s="220"/>
      <c r="I86" s="220"/>
      <c r="J86" s="400"/>
    </row>
    <row r="87" spans="1:11" s="68" customFormat="1" ht="56.25" hidden="1" customHeight="1" x14ac:dyDescent="0.3">
      <c r="A87" s="290" t="s">
        <v>186</v>
      </c>
      <c r="B87" s="290" t="s">
        <v>187</v>
      </c>
      <c r="C87" s="290" t="s">
        <v>65</v>
      </c>
      <c r="D87" s="401" t="s">
        <v>185</v>
      </c>
      <c r="E87" s="218" t="s">
        <v>442</v>
      </c>
      <c r="F87" s="246" t="s">
        <v>443</v>
      </c>
      <c r="G87" s="219">
        <f t="shared" si="12"/>
        <v>0</v>
      </c>
      <c r="H87" s="220"/>
      <c r="I87" s="220"/>
      <c r="J87" s="400"/>
    </row>
    <row r="88" spans="1:11" s="68" customFormat="1" ht="42.75" customHeight="1" x14ac:dyDescent="0.3">
      <c r="A88" s="269"/>
      <c r="B88" s="269"/>
      <c r="C88" s="269"/>
      <c r="D88" s="270"/>
      <c r="E88" s="263" t="s">
        <v>444</v>
      </c>
      <c r="F88" s="263"/>
      <c r="G88" s="479">
        <f>SUM(G15,G52,G67,G74,G85)</f>
        <v>587649.99999999988</v>
      </c>
      <c r="H88" s="479">
        <f>SUM(H15,H52,H67,H74,H85)</f>
        <v>378918.9</v>
      </c>
      <c r="I88" s="479">
        <f>SUM(I15,I52,I67,I74,I85)</f>
        <v>208731.09999999998</v>
      </c>
      <c r="J88" s="479">
        <f>SUM(J15,J52,J67,J74,J85)</f>
        <v>208731.09999999998</v>
      </c>
      <c r="K88" s="478">
        <f>SUM(H88:I88)</f>
        <v>587650</v>
      </c>
    </row>
    <row r="89" spans="1:11" ht="28.9" customHeight="1" x14ac:dyDescent="0.3">
      <c r="A89" s="271"/>
      <c r="B89" s="271"/>
      <c r="C89" s="271"/>
      <c r="D89" s="271"/>
      <c r="E89" s="271"/>
      <c r="F89" s="272"/>
      <c r="G89" s="273"/>
      <c r="H89" s="274"/>
      <c r="I89" s="274"/>
    </row>
    <row r="90" spans="1:11" ht="148.5" customHeight="1" x14ac:dyDescent="0.3">
      <c r="A90" s="271"/>
      <c r="B90" s="271"/>
      <c r="C90" s="271"/>
      <c r="D90" s="271"/>
      <c r="E90" s="271"/>
      <c r="F90" s="272"/>
      <c r="G90" s="273"/>
      <c r="H90" s="274"/>
      <c r="I90" s="274"/>
    </row>
    <row r="91" spans="1:11" ht="18.75" x14ac:dyDescent="0.3">
      <c r="A91" s="271"/>
      <c r="B91" s="271"/>
      <c r="C91" s="271"/>
      <c r="D91" s="275"/>
      <c r="E91" s="275"/>
      <c r="F91" s="77"/>
      <c r="G91" s="276"/>
      <c r="I91" s="274"/>
    </row>
    <row r="92" spans="1:11" ht="18.75" x14ac:dyDescent="0.3">
      <c r="A92" s="271"/>
      <c r="B92" s="271"/>
      <c r="C92" s="271"/>
      <c r="D92" s="271"/>
      <c r="E92" s="271"/>
      <c r="F92" s="272"/>
      <c r="G92" s="273"/>
      <c r="H92" s="274"/>
      <c r="I92" s="274"/>
    </row>
    <row r="93" spans="1:11" ht="18.75" x14ac:dyDescent="0.3">
      <c r="A93" s="271"/>
      <c r="B93" s="271"/>
      <c r="C93" s="271"/>
      <c r="D93" s="271"/>
      <c r="E93" s="271"/>
      <c r="F93" s="272"/>
      <c r="G93" s="273"/>
      <c r="H93" s="274"/>
      <c r="I93" s="274"/>
    </row>
    <row r="94" spans="1:11" x14ac:dyDescent="0.2">
      <c r="A94" s="275"/>
      <c r="B94" s="275"/>
      <c r="C94" s="275"/>
      <c r="D94" s="275"/>
      <c r="E94" s="275"/>
      <c r="F94" s="77"/>
      <c r="G94" s="276"/>
    </row>
    <row r="95" spans="1:11" ht="18" x14ac:dyDescent="0.25">
      <c r="A95" s="275"/>
      <c r="B95" s="275"/>
      <c r="C95" s="275"/>
      <c r="D95" s="275"/>
      <c r="E95" s="275"/>
      <c r="F95" s="77"/>
      <c r="G95" s="276"/>
      <c r="H95" s="264"/>
      <c r="I95" s="264"/>
    </row>
    <row r="96" spans="1:11" x14ac:dyDescent="0.2">
      <c r="A96" s="275"/>
      <c r="B96" s="275"/>
      <c r="C96" s="275"/>
      <c r="D96" s="275"/>
      <c r="E96" s="275"/>
      <c r="F96" s="77"/>
      <c r="G96" s="276"/>
    </row>
  </sheetData>
  <mergeCells count="13">
    <mergeCell ref="G11:G12"/>
    <mergeCell ref="H11:H12"/>
    <mergeCell ref="I11:J11"/>
    <mergeCell ref="A5:B5"/>
    <mergeCell ref="A6:B6"/>
    <mergeCell ref="D7:I7"/>
    <mergeCell ref="D8:J8"/>
    <mergeCell ref="A11:A12"/>
    <mergeCell ref="B11:B12"/>
    <mergeCell ref="C11:C12"/>
    <mergeCell ref="D11:D12"/>
    <mergeCell ref="E11:E12"/>
    <mergeCell ref="F11:F12"/>
  </mergeCells>
  <pageMargins left="0.78740157480314965" right="0.19685039370078741" top="0.78740157480314965" bottom="0.78740157480314965" header="0" footer="0"/>
  <pageSetup paperSize="9" scale="60" orientation="landscape" r:id="rId1"/>
  <headerFooter differentFirst="1" alignWithMargins="0">
    <oddHeader>&amp;C&amp;P&amp;Rпродовження додатку 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дод1</vt:lpstr>
      <vt:lpstr>дод2</vt:lpstr>
      <vt:lpstr>дод3 </vt:lpstr>
      <vt:lpstr>дод4</vt:lpstr>
      <vt:lpstr>дод2!Заголовки_для_печати</vt:lpstr>
      <vt:lpstr>'дод3 '!Заголовки_для_печати</vt:lpstr>
      <vt:lpstr>дод4!Заголовки_для_печати</vt:lpstr>
      <vt:lpstr>дод1!Область_печати</vt:lpstr>
      <vt:lpstr>дод2!Область_печати</vt:lpstr>
      <vt:lpstr>'дод3 '!Область_печати</vt:lpstr>
      <vt:lpstr>дод4!Область_печати</vt:lpstr>
    </vt:vector>
  </TitlesOfParts>
  <Company>Відділ доходів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Пользователь Windows</cp:lastModifiedBy>
  <cp:lastPrinted>2020-11-25T13:31:11Z</cp:lastPrinted>
  <dcterms:created xsi:type="dcterms:W3CDTF">2004-12-22T07:46:33Z</dcterms:created>
  <dcterms:modified xsi:type="dcterms:W3CDTF">2020-11-25T14:29:14Z</dcterms:modified>
</cp:coreProperties>
</file>