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525" windowWidth="20715" windowHeight="10725"/>
  </bookViews>
  <sheets>
    <sheet name="дод1" sheetId="37" r:id="rId1"/>
    <sheet name="дод2" sheetId="35" r:id="rId2"/>
    <sheet name="дод3" sheetId="28" r:id="rId3"/>
    <sheet name="дод4" sheetId="42" r:id="rId4"/>
    <sheet name="дод5" sheetId="29" r:id="rId5"/>
    <sheet name="дод6" sheetId="40" r:id="rId6"/>
  </sheets>
  <definedNames>
    <definedName name="_xlnm.Print_Titles" localSheetId="0">дод1!$8:$10</definedName>
    <definedName name="_xlnm.Print_Titles" localSheetId="2">дод3!$8:$12</definedName>
    <definedName name="_xlnm.Print_Titles" localSheetId="4">дод5!$11:$12</definedName>
    <definedName name="_xlnm.Print_Titles" localSheetId="5">дод6!$11:$13</definedName>
    <definedName name="_xlnm.Print_Area" localSheetId="0">дод1!$A$1:$F$106</definedName>
    <definedName name="_xlnm.Print_Area" localSheetId="1">дод2!$A$1:$F$40</definedName>
    <definedName name="_xlnm.Print_Area" localSheetId="2">дод3!$A$1:$R$171</definedName>
    <definedName name="_xlnm.Print_Area" localSheetId="3">дод4!$A$1:$D$65</definedName>
    <definedName name="_xlnm.Print_Area" localSheetId="4">дод5!$A$1:$J$69</definedName>
    <definedName name="_xlnm.Print_Area" localSheetId="5">дод6!$A$1:$J$81</definedName>
  </definedNames>
  <calcPr calcId="145621"/>
</workbook>
</file>

<file path=xl/calcChain.xml><?xml version="1.0" encoding="utf-8"?>
<calcChain xmlns="http://schemas.openxmlformats.org/spreadsheetml/2006/main">
  <c r="Q74" i="28" l="1"/>
  <c r="P74" i="28"/>
  <c r="O81" i="28"/>
  <c r="N81" i="28"/>
  <c r="M81" i="28"/>
  <c r="L81" i="28"/>
  <c r="K81" i="28"/>
  <c r="I81" i="28"/>
  <c r="H81" i="28"/>
  <c r="G81" i="28"/>
  <c r="F81" i="28"/>
  <c r="O78" i="28"/>
  <c r="N78" i="28"/>
  <c r="N74" i="28" s="1"/>
  <c r="M78" i="28"/>
  <c r="L78" i="28"/>
  <c r="L74" i="28" s="1"/>
  <c r="K78" i="28"/>
  <c r="I78" i="28"/>
  <c r="I74" i="28" s="1"/>
  <c r="H78" i="28"/>
  <c r="F78" i="28"/>
  <c r="F74" i="28" s="1"/>
  <c r="G78" i="28"/>
  <c r="G74" i="28" s="1"/>
  <c r="J80" i="28"/>
  <c r="E80" i="28"/>
  <c r="H74" i="28" l="1"/>
  <c r="K74" i="28"/>
  <c r="M74" i="28"/>
  <c r="O74" i="28"/>
  <c r="R80" i="28"/>
  <c r="F51" i="42"/>
  <c r="D52" i="42" l="1"/>
  <c r="D51" i="42"/>
  <c r="D53" i="42"/>
  <c r="D22" i="42" l="1"/>
  <c r="D21" i="42" s="1"/>
  <c r="D19" i="42"/>
  <c r="D18" i="42" s="1"/>
  <c r="D26" i="42" l="1"/>
  <c r="D27" i="42" s="1"/>
  <c r="C103" i="37"/>
  <c r="C102" i="37"/>
  <c r="C101" i="37"/>
  <c r="C100" i="37"/>
  <c r="C99" i="37"/>
  <c r="C98" i="37"/>
  <c r="C97" i="37"/>
  <c r="C96" i="37"/>
  <c r="D95" i="37"/>
  <c r="C95" i="37" s="1"/>
  <c r="C94" i="37"/>
  <c r="D93" i="37"/>
  <c r="C93" i="37" s="1"/>
  <c r="C92" i="37"/>
  <c r="C91" i="37"/>
  <c r="C90" i="37"/>
  <c r="D89" i="37"/>
  <c r="C89" i="37" s="1"/>
  <c r="E85" i="37"/>
  <c r="C85" i="37" s="1"/>
  <c r="E84" i="37"/>
  <c r="C84" i="37" s="1"/>
  <c r="F83" i="37"/>
  <c r="E83" i="37" s="1"/>
  <c r="C83" i="37" s="1"/>
  <c r="F82" i="37"/>
  <c r="E82" i="37" s="1"/>
  <c r="C82" i="37" s="1"/>
  <c r="C80" i="37"/>
  <c r="C79" i="37"/>
  <c r="C78" i="37"/>
  <c r="E77" i="37"/>
  <c r="C77" i="37" s="1"/>
  <c r="E75" i="37"/>
  <c r="C75" i="37" s="1"/>
  <c r="C74" i="37"/>
  <c r="D73" i="37"/>
  <c r="C73" i="37" s="1"/>
  <c r="D72" i="37"/>
  <c r="C72" i="37" s="1"/>
  <c r="C71" i="37"/>
  <c r="C70" i="37"/>
  <c r="D69" i="37"/>
  <c r="C69" i="37" s="1"/>
  <c r="C68" i="37"/>
  <c r="D67" i="37"/>
  <c r="C67" i="37" s="1"/>
  <c r="C66" i="37"/>
  <c r="C65" i="37"/>
  <c r="C64" i="37"/>
  <c r="D63" i="37"/>
  <c r="C63" i="37"/>
  <c r="C61" i="37"/>
  <c r="C60" i="37"/>
  <c r="D59" i="37"/>
  <c r="C59" i="37"/>
  <c r="C58" i="37"/>
  <c r="D57" i="37"/>
  <c r="C57" i="37" s="1"/>
  <c r="C54" i="37"/>
  <c r="C53" i="37"/>
  <c r="C52" i="37"/>
  <c r="E51" i="37"/>
  <c r="C51" i="37" s="1"/>
  <c r="C49" i="37"/>
  <c r="C48" i="37"/>
  <c r="C47" i="37"/>
  <c r="D46" i="37"/>
  <c r="C46" i="37"/>
  <c r="C45" i="37"/>
  <c r="C44" i="37"/>
  <c r="D43" i="37"/>
  <c r="C43" i="37"/>
  <c r="C42" i="37"/>
  <c r="C41" i="37"/>
  <c r="C40" i="37"/>
  <c r="C39" i="37"/>
  <c r="C38" i="37"/>
  <c r="C37" i="37"/>
  <c r="C36" i="37"/>
  <c r="C35" i="37"/>
  <c r="C34" i="37"/>
  <c r="D33" i="37"/>
  <c r="C33" i="37" s="1"/>
  <c r="C31" i="37"/>
  <c r="C30" i="37"/>
  <c r="C29" i="37"/>
  <c r="C28" i="37"/>
  <c r="C27" i="37"/>
  <c r="D26" i="37"/>
  <c r="C26" i="37"/>
  <c r="C25" i="37"/>
  <c r="D24" i="37"/>
  <c r="C24" i="37" s="1"/>
  <c r="C23" i="37"/>
  <c r="C22" i="37"/>
  <c r="D21" i="37"/>
  <c r="C21" i="37" s="1"/>
  <c r="D20" i="37"/>
  <c r="C20" i="37" s="1"/>
  <c r="C19" i="37"/>
  <c r="D18" i="37"/>
  <c r="C18" i="37" s="1"/>
  <c r="C17" i="37"/>
  <c r="C16" i="37"/>
  <c r="C15" i="37"/>
  <c r="C14" i="37"/>
  <c r="D13" i="37"/>
  <c r="C13" i="37" s="1"/>
  <c r="D12" i="37"/>
  <c r="C12" i="37" s="1"/>
  <c r="D32" i="37" l="1"/>
  <c r="E50" i="37"/>
  <c r="C50" i="37" s="1"/>
  <c r="D56" i="37"/>
  <c r="C56" i="37" s="1"/>
  <c r="E76" i="37"/>
  <c r="D88" i="37"/>
  <c r="E11" i="37"/>
  <c r="D62" i="37"/>
  <c r="C32" i="37" l="1"/>
  <c r="D11" i="37"/>
  <c r="C11" i="37" s="1"/>
  <c r="C76" i="37"/>
  <c r="E55" i="37"/>
  <c r="E86" i="37" s="1"/>
  <c r="E104" i="37" s="1"/>
  <c r="C88" i="37"/>
  <c r="D87" i="37"/>
  <c r="C87" i="37" s="1"/>
  <c r="D55" i="37"/>
  <c r="C62" i="37"/>
  <c r="C55" i="37" l="1"/>
  <c r="C86" i="37" s="1"/>
  <c r="D86" i="37"/>
  <c r="D104" i="37" s="1"/>
  <c r="C104" i="37" s="1"/>
  <c r="I26" i="29" l="1"/>
  <c r="G46" i="40" l="1"/>
  <c r="G47" i="40"/>
  <c r="G33" i="40"/>
  <c r="G32" i="40"/>
  <c r="G18" i="40"/>
  <c r="G17" i="40"/>
  <c r="I14" i="29" l="1"/>
  <c r="Q14" i="28" l="1"/>
  <c r="P14" i="28"/>
  <c r="O14" i="28"/>
  <c r="N14" i="28"/>
  <c r="M14" i="28"/>
  <c r="L14" i="28"/>
  <c r="K14" i="28"/>
  <c r="I14" i="28"/>
  <c r="H14" i="28"/>
  <c r="G14" i="28"/>
  <c r="F14" i="28"/>
  <c r="J45" i="28"/>
  <c r="E45" i="28"/>
  <c r="J47" i="28"/>
  <c r="E47" i="28"/>
  <c r="J44" i="28"/>
  <c r="E44" i="28"/>
  <c r="I43" i="29"/>
  <c r="J61" i="40"/>
  <c r="J60" i="40" s="1"/>
  <c r="I61" i="40"/>
  <c r="I60" i="40" s="1"/>
  <c r="H61" i="40"/>
  <c r="H60" i="40" s="1"/>
  <c r="R45" i="28" l="1"/>
  <c r="R44" i="28"/>
  <c r="R47" i="28"/>
  <c r="J65" i="28"/>
  <c r="E65" i="28"/>
  <c r="R65" i="28" l="1"/>
  <c r="J65" i="40" l="1"/>
  <c r="I65" i="40"/>
  <c r="J49" i="40"/>
  <c r="I49" i="40"/>
  <c r="H49" i="40"/>
  <c r="G59" i="40"/>
  <c r="G55" i="40"/>
  <c r="G51" i="40"/>
  <c r="G50" i="40"/>
  <c r="J15" i="40" l="1"/>
  <c r="H15" i="40"/>
  <c r="I15" i="40"/>
  <c r="G38" i="40"/>
  <c r="G37" i="40"/>
  <c r="G31" i="40"/>
  <c r="G16" i="40"/>
  <c r="J90" i="28" l="1"/>
  <c r="E90" i="28"/>
  <c r="J77" i="28"/>
  <c r="E77" i="28"/>
  <c r="J79" i="28"/>
  <c r="J78" i="28" s="1"/>
  <c r="E79" i="28"/>
  <c r="E78" i="28" s="1"/>
  <c r="Q55" i="28"/>
  <c r="P55" i="28"/>
  <c r="O55" i="28"/>
  <c r="N55" i="28"/>
  <c r="M55" i="28"/>
  <c r="L55" i="28"/>
  <c r="K55" i="28"/>
  <c r="I55" i="28"/>
  <c r="H55" i="28"/>
  <c r="G55" i="28"/>
  <c r="F55" i="28"/>
  <c r="J62" i="28"/>
  <c r="E62" i="28"/>
  <c r="J61" i="28"/>
  <c r="E61" i="28"/>
  <c r="J58" i="28"/>
  <c r="E58" i="28"/>
  <c r="J57" i="28"/>
  <c r="E57" i="28"/>
  <c r="J18" i="28"/>
  <c r="R78" i="28" l="1"/>
  <c r="R90" i="28"/>
  <c r="R77" i="28"/>
  <c r="R61" i="28"/>
  <c r="R79" i="28"/>
  <c r="R57" i="28"/>
  <c r="R58" i="28"/>
  <c r="R62" i="28"/>
  <c r="E18" i="28" l="1"/>
  <c r="R18" i="28" s="1"/>
  <c r="J43" i="28"/>
  <c r="E43" i="28"/>
  <c r="R43" i="28" l="1"/>
  <c r="J42" i="28"/>
  <c r="E42" i="28"/>
  <c r="J37" i="28"/>
  <c r="J38" i="28"/>
  <c r="E37" i="28"/>
  <c r="E38" i="28"/>
  <c r="J35" i="28"/>
  <c r="E35" i="28"/>
  <c r="J17" i="28"/>
  <c r="E17" i="28"/>
  <c r="R38" i="28" l="1"/>
  <c r="R42" i="28"/>
  <c r="R37" i="28"/>
  <c r="R35" i="28"/>
  <c r="R17" i="28"/>
  <c r="J64" i="40" l="1"/>
  <c r="G62" i="40" l="1"/>
  <c r="G61" i="40" s="1"/>
  <c r="G60" i="40" s="1"/>
  <c r="I42" i="29"/>
  <c r="Q73" i="28" l="1"/>
  <c r="P73" i="28"/>
  <c r="O73" i="28"/>
  <c r="N73" i="28"/>
  <c r="M73" i="28"/>
  <c r="L73" i="28"/>
  <c r="K73" i="28"/>
  <c r="I73" i="28"/>
  <c r="H73" i="28"/>
  <c r="G73" i="28"/>
  <c r="F73" i="28"/>
  <c r="E81" i="28"/>
  <c r="I65" i="29"/>
  <c r="I64" i="29" s="1"/>
  <c r="I13" i="29"/>
  <c r="J14" i="40"/>
  <c r="I14" i="40"/>
  <c r="H14" i="40"/>
  <c r="G45" i="40"/>
  <c r="G44" i="40"/>
  <c r="G43" i="40"/>
  <c r="G42" i="40"/>
  <c r="G41" i="40"/>
  <c r="G40" i="40"/>
  <c r="G39" i="40"/>
  <c r="G36" i="40"/>
  <c r="G35" i="40"/>
  <c r="G34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5" i="40" l="1"/>
  <c r="G14" i="40" s="1"/>
  <c r="Q13" i="28"/>
  <c r="P13" i="28"/>
  <c r="O13" i="28"/>
  <c r="N13" i="28"/>
  <c r="M13" i="28"/>
  <c r="L13" i="28"/>
  <c r="I13" i="28"/>
  <c r="H13" i="28"/>
  <c r="G13" i="28"/>
  <c r="J52" i="28"/>
  <c r="E52" i="28"/>
  <c r="E59" i="28"/>
  <c r="I58" i="29"/>
  <c r="I57" i="29" s="1"/>
  <c r="K162" i="28"/>
  <c r="K161" i="28" s="1"/>
  <c r="J40" i="28"/>
  <c r="E40" i="28"/>
  <c r="J39" i="28"/>
  <c r="E39" i="28"/>
  <c r="J36" i="28"/>
  <c r="E36" i="28"/>
  <c r="R52" i="28" l="1"/>
  <c r="R39" i="28"/>
  <c r="R36" i="28"/>
  <c r="R40" i="28"/>
  <c r="I53" i="29"/>
  <c r="I52" i="29" s="1"/>
  <c r="J76" i="40"/>
  <c r="J75" i="40" s="1"/>
  <c r="I76" i="40"/>
  <c r="I75" i="40" s="1"/>
  <c r="H76" i="40"/>
  <c r="H75" i="40" s="1"/>
  <c r="G77" i="40"/>
  <c r="G78" i="40"/>
  <c r="Q154" i="28"/>
  <c r="P154" i="28"/>
  <c r="O154" i="28"/>
  <c r="N154" i="28"/>
  <c r="M154" i="28"/>
  <c r="L154" i="28"/>
  <c r="K154" i="28"/>
  <c r="K153" i="28" s="1"/>
  <c r="I154" i="28"/>
  <c r="H154" i="28"/>
  <c r="G154" i="28"/>
  <c r="F154" i="28"/>
  <c r="Q175" i="28"/>
  <c r="P175" i="28"/>
  <c r="O175" i="28"/>
  <c r="N175" i="28"/>
  <c r="M175" i="28"/>
  <c r="L175" i="28"/>
  <c r="K175" i="28"/>
  <c r="I175" i="28"/>
  <c r="H175" i="28"/>
  <c r="G175" i="28"/>
  <c r="F175" i="28"/>
  <c r="J48" i="40"/>
  <c r="I48" i="40"/>
  <c r="H48" i="40"/>
  <c r="G58" i="40"/>
  <c r="G57" i="40"/>
  <c r="G56" i="40"/>
  <c r="G54" i="40"/>
  <c r="G53" i="40"/>
  <c r="G52" i="40"/>
  <c r="Q54" i="28"/>
  <c r="P54" i="28"/>
  <c r="O54" i="28"/>
  <c r="N54" i="28"/>
  <c r="M54" i="28"/>
  <c r="L54" i="28"/>
  <c r="K54" i="28"/>
  <c r="J59" i="28"/>
  <c r="R59" i="28" s="1"/>
  <c r="H65" i="40"/>
  <c r="H64" i="40" s="1"/>
  <c r="G74" i="40"/>
  <c r="G73" i="40"/>
  <c r="G72" i="40"/>
  <c r="G71" i="40"/>
  <c r="G70" i="40"/>
  <c r="G69" i="40"/>
  <c r="G68" i="40"/>
  <c r="G67" i="40"/>
  <c r="O97" i="28"/>
  <c r="O96" i="28" s="1"/>
  <c r="N97" i="28"/>
  <c r="N96" i="28" s="1"/>
  <c r="M97" i="28"/>
  <c r="M96" i="28" s="1"/>
  <c r="L97" i="28"/>
  <c r="L96" i="28" s="1"/>
  <c r="K97" i="28"/>
  <c r="K96" i="28" s="1"/>
  <c r="I97" i="28"/>
  <c r="I96" i="28" s="1"/>
  <c r="H97" i="28"/>
  <c r="H96" i="28" s="1"/>
  <c r="G97" i="28"/>
  <c r="G96" i="28" s="1"/>
  <c r="F97" i="28"/>
  <c r="F96" i="28" s="1"/>
  <c r="G65" i="40" l="1"/>
  <c r="G49" i="40"/>
  <c r="I67" i="29"/>
  <c r="G76" i="40"/>
  <c r="G75" i="40" s="1"/>
  <c r="J79" i="40"/>
  <c r="G48" i="40"/>
  <c r="E165" i="28"/>
  <c r="J60" i="28" l="1"/>
  <c r="E60" i="28"/>
  <c r="R60" i="28" l="1"/>
  <c r="D30" i="35"/>
  <c r="D29" i="35" s="1"/>
  <c r="F29" i="35"/>
  <c r="E29" i="35"/>
  <c r="C31" i="35"/>
  <c r="F20" i="35"/>
  <c r="E20" i="35"/>
  <c r="C22" i="35"/>
  <c r="J166" i="28"/>
  <c r="R166" i="28" s="1"/>
  <c r="C30" i="35" l="1"/>
  <c r="C29" i="35"/>
  <c r="J114" i="28"/>
  <c r="E114" i="28"/>
  <c r="J26" i="28"/>
  <c r="E26" i="28"/>
  <c r="J23" i="28"/>
  <c r="J22" i="28"/>
  <c r="E23" i="28"/>
  <c r="R26" i="28" l="1"/>
  <c r="R114" i="28"/>
  <c r="R23" i="28"/>
  <c r="E64" i="28" l="1"/>
  <c r="J64" i="28"/>
  <c r="R64" i="28" l="1"/>
  <c r="I64" i="40"/>
  <c r="G64" i="40" s="1"/>
  <c r="G79" i="40"/>
  <c r="K76" i="40" l="1"/>
  <c r="K15" i="40"/>
  <c r="K65" i="40"/>
  <c r="K61" i="40"/>
  <c r="J84" i="28"/>
  <c r="J82" i="28"/>
  <c r="J81" i="28" s="1"/>
  <c r="R81" i="28" s="1"/>
  <c r="E84" i="28"/>
  <c r="E82" i="28"/>
  <c r="J112" i="28"/>
  <c r="J111" i="28"/>
  <c r="J110" i="28"/>
  <c r="J109" i="28"/>
  <c r="J108" i="28"/>
  <c r="J107" i="28"/>
  <c r="J106" i="28"/>
  <c r="J105" i="28"/>
  <c r="J104" i="28"/>
  <c r="J103" i="28"/>
  <c r="J102" i="28"/>
  <c r="J101" i="28"/>
  <c r="E101" i="28"/>
  <c r="E112" i="28"/>
  <c r="E111" i="28"/>
  <c r="E110" i="28"/>
  <c r="E109" i="28"/>
  <c r="E108" i="28"/>
  <c r="E107" i="28"/>
  <c r="E106" i="28"/>
  <c r="E105" i="28"/>
  <c r="J117" i="28"/>
  <c r="J116" i="28"/>
  <c r="J115" i="28"/>
  <c r="J113" i="28"/>
  <c r="J100" i="28"/>
  <c r="J99" i="28"/>
  <c r="E117" i="28"/>
  <c r="E116" i="28"/>
  <c r="E115" i="28"/>
  <c r="E113" i="28"/>
  <c r="E100" i="28"/>
  <c r="E99" i="28"/>
  <c r="E92" i="28"/>
  <c r="J91" i="28"/>
  <c r="J76" i="28"/>
  <c r="J66" i="28"/>
  <c r="E66" i="28"/>
  <c r="R66" i="28" l="1"/>
  <c r="K49" i="40"/>
  <c r="H79" i="40"/>
  <c r="I79" i="40"/>
  <c r="R84" i="28"/>
  <c r="R82" i="28"/>
  <c r="R112" i="28"/>
  <c r="R108" i="28"/>
  <c r="R106" i="28"/>
  <c r="R109" i="28"/>
  <c r="R116" i="28"/>
  <c r="R110" i="28"/>
  <c r="R101" i="28"/>
  <c r="R117" i="28"/>
  <c r="R107" i="28"/>
  <c r="R111" i="28"/>
  <c r="R113" i="28"/>
  <c r="R105" i="28"/>
  <c r="R115" i="28"/>
  <c r="R100" i="28"/>
  <c r="R99" i="28"/>
  <c r="J160" i="28"/>
  <c r="E160" i="28"/>
  <c r="J20" i="28"/>
  <c r="E20" i="28"/>
  <c r="K79" i="40" l="1"/>
  <c r="R20" i="28"/>
  <c r="R160" i="28"/>
  <c r="P97" i="28"/>
  <c r="P96" i="28" s="1"/>
  <c r="E129" i="28"/>
  <c r="E128" i="28"/>
  <c r="E127" i="28"/>
  <c r="E126" i="28"/>
  <c r="E125" i="28"/>
  <c r="E124" i="28"/>
  <c r="E123" i="28"/>
  <c r="E122" i="28"/>
  <c r="E121" i="28"/>
  <c r="E120" i="28"/>
  <c r="E119" i="28"/>
  <c r="E167" i="28"/>
  <c r="E104" i="28"/>
  <c r="J165" i="28"/>
  <c r="R165" i="28" s="1"/>
  <c r="J164" i="28"/>
  <c r="R164" i="28" s="1"/>
  <c r="J163" i="28"/>
  <c r="J167" i="28"/>
  <c r="P162" i="28"/>
  <c r="O162" i="28"/>
  <c r="N162" i="28"/>
  <c r="M162" i="28"/>
  <c r="L162" i="28"/>
  <c r="I162" i="28"/>
  <c r="H162" i="28"/>
  <c r="G162" i="28"/>
  <c r="F162" i="28"/>
  <c r="J30" i="28"/>
  <c r="J29" i="28"/>
  <c r="J28" i="28"/>
  <c r="J27" i="28"/>
  <c r="J25" i="28"/>
  <c r="J24" i="28"/>
  <c r="J21" i="28"/>
  <c r="J19" i="28"/>
  <c r="J16" i="28"/>
  <c r="J34" i="28"/>
  <c r="J33" i="28"/>
  <c r="J32" i="28"/>
  <c r="J31" i="28"/>
  <c r="J53" i="28"/>
  <c r="J51" i="28"/>
  <c r="J50" i="28"/>
  <c r="J49" i="28"/>
  <c r="J48" i="28"/>
  <c r="E53" i="28"/>
  <c r="E51" i="28"/>
  <c r="E50" i="28"/>
  <c r="E49" i="28"/>
  <c r="E48" i="28"/>
  <c r="E46" i="28"/>
  <c r="E41" i="28"/>
  <c r="E34" i="28"/>
  <c r="E33" i="28"/>
  <c r="E32" i="28"/>
  <c r="E31" i="28"/>
  <c r="E30" i="28"/>
  <c r="E29" i="28"/>
  <c r="E28" i="28"/>
  <c r="E24" i="28"/>
  <c r="E22" i="28"/>
  <c r="O168" i="28" l="1"/>
  <c r="P168" i="28"/>
  <c r="M168" i="28"/>
  <c r="I168" i="28"/>
  <c r="L168" i="28"/>
  <c r="N168" i="28"/>
  <c r="H168" i="28"/>
  <c r="R30" i="28"/>
  <c r="R48" i="28"/>
  <c r="R50" i="28"/>
  <c r="G168" i="28"/>
  <c r="R33" i="28"/>
  <c r="R32" i="28"/>
  <c r="R53" i="28"/>
  <c r="R51" i="28"/>
  <c r="R49" i="28"/>
  <c r="R31" i="28"/>
  <c r="R34" i="28"/>
  <c r="E15" i="28"/>
  <c r="J56" i="28"/>
  <c r="E56" i="28"/>
  <c r="I54" i="28"/>
  <c r="H54" i="28"/>
  <c r="G54" i="28"/>
  <c r="F54" i="28"/>
  <c r="R56" i="28" l="1"/>
  <c r="E27" i="28"/>
  <c r="D16" i="35"/>
  <c r="D15" i="35" s="1"/>
  <c r="E16" i="35"/>
  <c r="F16" i="35"/>
  <c r="F15" i="35" s="1"/>
  <c r="J83" i="28"/>
  <c r="E83" i="28"/>
  <c r="J121" i="28"/>
  <c r="J120" i="28"/>
  <c r="J118" i="28"/>
  <c r="R104" i="28"/>
  <c r="E118" i="28"/>
  <c r="Q144" i="28"/>
  <c r="P144" i="28"/>
  <c r="O144" i="28"/>
  <c r="N144" i="28"/>
  <c r="M144" i="28"/>
  <c r="L144" i="28"/>
  <c r="I144" i="28"/>
  <c r="Q146" i="28"/>
  <c r="P146" i="28"/>
  <c r="O146" i="28"/>
  <c r="N146" i="28"/>
  <c r="M146" i="28"/>
  <c r="L146" i="28"/>
  <c r="I146" i="28"/>
  <c r="E103" i="28"/>
  <c r="R103" i="28" s="1"/>
  <c r="E102" i="28"/>
  <c r="Q97" i="28"/>
  <c r="Q96" i="28" s="1"/>
  <c r="Q119" i="28"/>
  <c r="Q129" i="28"/>
  <c r="P129" i="28"/>
  <c r="O129" i="28"/>
  <c r="N129" i="28"/>
  <c r="M129" i="28"/>
  <c r="L129" i="28"/>
  <c r="I129" i="28"/>
  <c r="Q153" i="28"/>
  <c r="P153" i="28"/>
  <c r="O153" i="28"/>
  <c r="N153" i="28"/>
  <c r="M153" i="28"/>
  <c r="L153" i="28"/>
  <c r="I153" i="28"/>
  <c r="H153" i="28"/>
  <c r="G153" i="28"/>
  <c r="F153" i="28"/>
  <c r="Q93" i="28"/>
  <c r="I93" i="28"/>
  <c r="Q162" i="28"/>
  <c r="Q161" i="28" s="1"/>
  <c r="P161" i="28"/>
  <c r="O161" i="28"/>
  <c r="N161" i="28"/>
  <c r="M161" i="28"/>
  <c r="L161" i="28"/>
  <c r="I161" i="28"/>
  <c r="H161" i="28"/>
  <c r="G161" i="28"/>
  <c r="F161" i="28"/>
  <c r="J145" i="28"/>
  <c r="J144" i="28" s="1"/>
  <c r="E145" i="28"/>
  <c r="E144" i="28" s="1"/>
  <c r="J148" i="28"/>
  <c r="E148" i="28"/>
  <c r="J147" i="28"/>
  <c r="E147" i="28"/>
  <c r="J46" i="28"/>
  <c r="R46" i="28" s="1"/>
  <c r="J41" i="28"/>
  <c r="J15" i="28"/>
  <c r="F34" i="35"/>
  <c r="E34" i="35"/>
  <c r="D34" i="35"/>
  <c r="C28" i="35"/>
  <c r="F26" i="35"/>
  <c r="F25" i="35" s="1"/>
  <c r="E26" i="35"/>
  <c r="E25" i="35" s="1"/>
  <c r="D27" i="35"/>
  <c r="D26" i="35" s="1"/>
  <c r="D25" i="35" s="1"/>
  <c r="C21" i="35"/>
  <c r="F19" i="35"/>
  <c r="D20" i="35"/>
  <c r="D19" i="35" s="1"/>
  <c r="C18" i="35"/>
  <c r="C17" i="35"/>
  <c r="E25" i="28"/>
  <c r="R25" i="28" s="1"/>
  <c r="E21" i="28"/>
  <c r="E151" i="28"/>
  <c r="J151" i="28"/>
  <c r="E94" i="28"/>
  <c r="J94" i="28"/>
  <c r="J93" i="28" s="1"/>
  <c r="J67" i="28"/>
  <c r="E157" i="28"/>
  <c r="E158" i="28"/>
  <c r="E156" i="28"/>
  <c r="E159" i="28"/>
  <c r="E155" i="28"/>
  <c r="E70" i="28"/>
  <c r="J70" i="28"/>
  <c r="J149" i="28"/>
  <c r="E150" i="28"/>
  <c r="J150" i="28"/>
  <c r="E152" i="28"/>
  <c r="J152" i="28"/>
  <c r="E71" i="28"/>
  <c r="J71" i="28"/>
  <c r="J68" i="28"/>
  <c r="I25" i="29"/>
  <c r="E67" i="28"/>
  <c r="E68" i="28"/>
  <c r="E19" i="28"/>
  <c r="E141" i="28"/>
  <c r="R141" i="28" s="1"/>
  <c r="E163" i="28"/>
  <c r="E130" i="28"/>
  <c r="E76" i="28"/>
  <c r="E85" i="28"/>
  <c r="E89" i="28"/>
  <c r="E86" i="28"/>
  <c r="E87" i="28"/>
  <c r="E88" i="28"/>
  <c r="E91" i="28"/>
  <c r="J85" i="28"/>
  <c r="J92" i="28"/>
  <c r="K14" i="29"/>
  <c r="J158" i="28"/>
  <c r="J157" i="28"/>
  <c r="J156" i="28"/>
  <c r="J159" i="28"/>
  <c r="E143" i="28"/>
  <c r="E142" i="28"/>
  <c r="E149" i="28"/>
  <c r="E138" i="28"/>
  <c r="E137" i="28"/>
  <c r="E136" i="28"/>
  <c r="E135" i="28"/>
  <c r="E134" i="28"/>
  <c r="J134" i="28"/>
  <c r="E133" i="28"/>
  <c r="E132" i="28"/>
  <c r="J132" i="28"/>
  <c r="E131" i="28"/>
  <c r="E139" i="28"/>
  <c r="J128" i="28"/>
  <c r="R127" i="28"/>
  <c r="J126" i="28"/>
  <c r="J124" i="28"/>
  <c r="J123" i="28"/>
  <c r="E98" i="28"/>
  <c r="J138" i="28"/>
  <c r="J125" i="28"/>
  <c r="J139" i="28"/>
  <c r="J130" i="28"/>
  <c r="J131" i="28"/>
  <c r="J133" i="28"/>
  <c r="J135" i="28"/>
  <c r="J136" i="28"/>
  <c r="J137" i="28"/>
  <c r="E95" i="28"/>
  <c r="E75" i="28"/>
  <c r="J75" i="28"/>
  <c r="E72" i="28"/>
  <c r="J72" i="28"/>
  <c r="E69" i="28"/>
  <c r="E63" i="28"/>
  <c r="J63" i="28"/>
  <c r="E16" i="28"/>
  <c r="R16" i="28" s="1"/>
  <c r="J69" i="28"/>
  <c r="R29" i="28"/>
  <c r="J89" i="28"/>
  <c r="J86" i="28"/>
  <c r="J87" i="28"/>
  <c r="J88" i="28"/>
  <c r="J95" i="28"/>
  <c r="J98" i="28"/>
  <c r="J122" i="28"/>
  <c r="J140" i="28"/>
  <c r="J142" i="28"/>
  <c r="J143" i="28"/>
  <c r="J155" i="28"/>
  <c r="J74" i="28" l="1"/>
  <c r="E74" i="28"/>
  <c r="J14" i="28"/>
  <c r="J13" i="28" s="1"/>
  <c r="E14" i="28"/>
  <c r="J73" i="28"/>
  <c r="R68" i="28"/>
  <c r="R63" i="28"/>
  <c r="E55" i="28"/>
  <c r="E54" i="28" s="1"/>
  <c r="J55" i="28"/>
  <c r="J54" i="28" s="1"/>
  <c r="R67" i="28"/>
  <c r="R102" i="28"/>
  <c r="D23" i="35"/>
  <c r="F23" i="35"/>
  <c r="R91" i="28"/>
  <c r="E177" i="28"/>
  <c r="E176" i="28"/>
  <c r="E154" i="28"/>
  <c r="J154" i="28"/>
  <c r="J153" i="28" s="1"/>
  <c r="E175" i="28"/>
  <c r="J175" i="28"/>
  <c r="E97" i="28"/>
  <c r="C20" i="35"/>
  <c r="C35" i="35"/>
  <c r="C34" i="35"/>
  <c r="R41" i="28"/>
  <c r="C16" i="35"/>
  <c r="R88" i="28"/>
  <c r="R89" i="28"/>
  <c r="E162" i="28"/>
  <c r="R83" i="28"/>
  <c r="R92" i="28"/>
  <c r="E93" i="28"/>
  <c r="R93" i="28" s="1"/>
  <c r="R94" i="28"/>
  <c r="R87" i="28"/>
  <c r="R86" i="28"/>
  <c r="R85" i="28"/>
  <c r="R98" i="28"/>
  <c r="R128" i="28"/>
  <c r="R70" i="28"/>
  <c r="R142" i="28"/>
  <c r="R138" i="28"/>
  <c r="R151" i="28"/>
  <c r="R69" i="28"/>
  <c r="R152" i="28"/>
  <c r="R28" i="28"/>
  <c r="R133" i="28"/>
  <c r="R130" i="28"/>
  <c r="R21" i="28"/>
  <c r="R147" i="28"/>
  <c r="R118" i="28"/>
  <c r="R159" i="28"/>
  <c r="R134" i="28"/>
  <c r="R137" i="28"/>
  <c r="R157" i="28"/>
  <c r="R148" i="28"/>
  <c r="R121" i="28"/>
  <c r="R72" i="28"/>
  <c r="R126" i="28"/>
  <c r="R149" i="28"/>
  <c r="R71" i="28"/>
  <c r="R150" i="28"/>
  <c r="R15" i="28"/>
  <c r="R156" i="28"/>
  <c r="R145" i="28"/>
  <c r="R144" i="28" s="1"/>
  <c r="R76" i="28"/>
  <c r="R136" i="28"/>
  <c r="R158" i="28"/>
  <c r="R27" i="28"/>
  <c r="R120" i="28"/>
  <c r="R131" i="28"/>
  <c r="R132" i="28"/>
  <c r="R143" i="28"/>
  <c r="R135" i="28"/>
  <c r="R139" i="28"/>
  <c r="R124" i="28"/>
  <c r="R122" i="28"/>
  <c r="R140" i="28"/>
  <c r="R24" i="28"/>
  <c r="R75" i="28"/>
  <c r="R19" i="28"/>
  <c r="E19" i="35"/>
  <c r="C19" i="35" s="1"/>
  <c r="E15" i="35"/>
  <c r="C25" i="35"/>
  <c r="R163" i="28"/>
  <c r="R125" i="28"/>
  <c r="E33" i="35"/>
  <c r="C26" i="35"/>
  <c r="E146" i="28"/>
  <c r="J129" i="28"/>
  <c r="R95" i="28"/>
  <c r="R123" i="28"/>
  <c r="C27" i="35"/>
  <c r="D33" i="35"/>
  <c r="D32" i="35" s="1"/>
  <c r="J146" i="28"/>
  <c r="J119" i="28"/>
  <c r="F33" i="35"/>
  <c r="R155" i="28"/>
  <c r="G184" i="28"/>
  <c r="I184" i="28"/>
  <c r="M184" i="28"/>
  <c r="O184" i="28"/>
  <c r="Q184" i="28"/>
  <c r="H184" i="28"/>
  <c r="L184" i="28"/>
  <c r="N184" i="28"/>
  <c r="P184" i="28"/>
  <c r="Q168" i="28"/>
  <c r="R74" i="28" l="1"/>
  <c r="R73" i="28" s="1"/>
  <c r="R55" i="28"/>
  <c r="R54" i="28" s="1"/>
  <c r="E23" i="35"/>
  <c r="K168" i="28"/>
  <c r="K13" i="28"/>
  <c r="F13" i="28"/>
  <c r="F168" i="28"/>
  <c r="R154" i="28"/>
  <c r="R153" i="28" s="1"/>
  <c r="R175" i="28"/>
  <c r="R119" i="28"/>
  <c r="J97" i="28"/>
  <c r="J96" i="28" s="1"/>
  <c r="F32" i="35"/>
  <c r="F36" i="35" s="1"/>
  <c r="E32" i="35"/>
  <c r="E36" i="35" s="1"/>
  <c r="C15" i="35"/>
  <c r="C23" i="35" s="1"/>
  <c r="T54" i="28"/>
  <c r="T14" i="28"/>
  <c r="E73" i="28"/>
  <c r="T74" i="28"/>
  <c r="E161" i="28"/>
  <c r="E153" i="28"/>
  <c r="T153" i="28" s="1"/>
  <c r="T154" i="28"/>
  <c r="E168" i="28"/>
  <c r="T55" i="28"/>
  <c r="R146" i="28"/>
  <c r="R129" i="28"/>
  <c r="C33" i="35"/>
  <c r="R22" i="28"/>
  <c r="R14" i="28" s="1"/>
  <c r="E13" i="28"/>
  <c r="F184" i="28"/>
  <c r="D36" i="35"/>
  <c r="R13" i="28" l="1"/>
  <c r="R97" i="28"/>
  <c r="R96" i="28" s="1"/>
  <c r="T97" i="28"/>
  <c r="C32" i="35"/>
  <c r="C36" i="35" s="1"/>
  <c r="T13" i="28"/>
  <c r="T73" i="28"/>
  <c r="E96" i="28"/>
  <c r="T96" i="28" l="1"/>
  <c r="J184" i="28"/>
  <c r="R167" i="28"/>
  <c r="R184" i="28"/>
  <c r="J162" i="28"/>
  <c r="T162" i="28" s="1"/>
  <c r="R162" i="28" l="1"/>
  <c r="R168" i="28" s="1"/>
  <c r="J168" i="28"/>
  <c r="J161" i="28"/>
  <c r="T161" i="28" s="1"/>
  <c r="T168" i="28" l="1"/>
  <c r="U168" i="28"/>
  <c r="R161" i="28"/>
</calcChain>
</file>

<file path=xl/sharedStrings.xml><?xml version="1.0" encoding="utf-8"?>
<sst xmlns="http://schemas.openxmlformats.org/spreadsheetml/2006/main" count="1235" uniqueCount="600">
  <si>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</si>
  <si>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</si>
  <si>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</si>
  <si>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</si>
  <si>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</si>
  <si>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</si>
  <si>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</si>
  <si>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</si>
  <si>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</si>
  <si>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</si>
  <si>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</si>
  <si>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</si>
  <si>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</si>
  <si>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</si>
  <si>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</si>
  <si>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</si>
  <si>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</si>
  <si>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</si>
  <si>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</si>
  <si>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</si>
  <si>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</si>
  <si>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</si>
  <si>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</si>
  <si>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</si>
  <si>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</si>
  <si>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</si>
  <si>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</si>
  <si>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</si>
  <si>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</si>
  <si>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</si>
  <si>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</si>
  <si>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</si>
  <si>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</si>
  <si>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</si>
  <si>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</si>
  <si>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</si>
  <si>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</si>
  <si>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</si>
  <si>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</si>
  <si>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</si>
  <si>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</si>
  <si>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</si>
  <si>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</si>
  <si>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</si>
  <si>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</si>
  <si>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</si>
  <si>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</si>
  <si>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</si>
  <si>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</si>
  <si>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</si>
  <si>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</si>
  <si>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</si>
  <si>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</si>
  <si>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</si>
  <si>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</si>
  <si>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</si>
  <si>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</si>
  <si>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</si>
  <si>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</si>
  <si>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</si>
  <si>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</si>
  <si>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</si>
  <si>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</si>
  <si>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</si>
  <si>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</si>
  <si>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</si>
  <si>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</si>
  <si>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</si>
  <si>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</si>
  <si>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</si>
  <si>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</si>
  <si>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</si>
  <si>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</si>
  <si>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</si>
  <si>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</si>
  <si>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</si>
  <si>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</si>
  <si>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</si>
  <si>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</si>
  <si>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</si>
  <si>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</si>
  <si>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</si>
  <si>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</si>
  <si>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</si>
  <si>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</si>
  <si>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</si>
  <si>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</si>
  <si>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</si>
  <si>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</si>
  <si>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</si>
  <si>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</si>
  <si>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</si>
  <si>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</si>
  <si>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</si>
  <si>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</si>
  <si>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</si>
  <si>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</si>
  <si>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</si>
  <si>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</si>
  <si>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</si>
  <si>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</si>
  <si>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</si>
  <si>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</si>
  <si>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</si>
  <si>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</si>
  <si>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</si>
  <si>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</si>
  <si>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</si>
  <si>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</si>
  <si>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</si>
  <si>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</si>
  <si>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</si>
  <si>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</si>
  <si>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</si>
  <si>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</si>
  <si>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</si>
  <si>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</si>
  <si>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</si>
  <si>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</si>
  <si>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</si>
  <si>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</si>
  <si>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</si>
  <si>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</si>
  <si>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</si>
  <si>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</si>
  <si>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</si>
  <si>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</si>
  <si>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</si>
  <si>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</si>
  <si>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</si>
  <si>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</si>
  <si>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</si>
  <si>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</si>
  <si>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</si>
  <si>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</si>
  <si>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</si>
  <si>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реалiзацiї в установленому порядку майна (крiм нерухомого майна)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</si>
  <si>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</si>
  <si>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</si>
  <si>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</si>
  <si>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</si>
  <si>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</si>
  <si>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</si>
  <si>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</si>
  <si>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</si>
  <si>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</si>
  <si>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</si>
  <si>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</si>
  <si>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</si>
  <si>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</si>
  <si>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</si>
  <si>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</si>
  <si>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</si>
  <si>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</si>
  <si>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</si>
  <si>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</si>
  <si>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</si>
  <si>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</si>
  <si>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</si>
  <si>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</si>
  <si>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</si>
  <si>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</si>
  <si>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</si>
  <si>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</si>
  <si>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</si>
  <si>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</si>
  <si>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</si>
  <si>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</si>
  <si>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</si>
  <si>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</si>
  <si>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</si>
  <si>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</si>
  <si>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</si>
  <si>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</si>
  <si>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</si>
  <si>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</si>
  <si>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</si>
  <si>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</si>
  <si>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</si>
  <si>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</si>
  <si>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</si>
  <si>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</si>
  <si>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</si>
  <si>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</si>
  <si>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</si>
  <si>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</si>
  <si>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</si>
  <si>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</si>
  <si>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</si>
  <si>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</si>
  <si>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</si>
  <si>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</si>
  <si>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</si>
  <si>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</si>
  <si>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</si>
  <si>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</si>
  <si>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</si>
  <si>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</si>
  <si>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</si>
  <si>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</si>
  <si>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</si>
  <si>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</si>
  <si>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</si>
  <si>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</si>
  <si>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</si>
  <si>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</si>
  <si>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</si>
  <si>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</si>
  <si>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</si>
  <si>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</si>
  <si>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</si>
  <si>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</si>
  <si>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</si>
  <si>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</si>
  <si>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</si>
  <si>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</si>
  <si>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</si>
  <si>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</si>
  <si>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</si>
  <si>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</si>
  <si>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</si>
  <si>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</si>
  <si>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</si>
  <si>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</si>
  <si>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</si>
  <si>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</si>
  <si>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</si>
  <si>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</si>
  <si>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</si>
  <si>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</si>
  <si>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</si>
  <si>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</si>
  <si>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</si>
  <si>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</si>
  <si>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</si>
  <si>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</si>
  <si>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</si>
  <si>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</si>
  <si>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</si>
  <si>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</si>
  <si>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</si>
  <si>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</si>
  <si>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</si>
  <si>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</si>
  <si>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</si>
  <si>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</si>
  <si>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</si>
  <si>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</si>
  <si>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</si>
  <si>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</si>
  <si>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</si>
  <si>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</si>
  <si>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</si>
  <si>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</si>
  <si>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</si>
  <si>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</si>
  <si>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</si>
  <si>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</si>
  <si>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</si>
  <si>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</si>
  <si>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</si>
  <si>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</si>
  <si>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</si>
  <si>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</si>
  <si>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</si>
  <si>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</si>
  <si>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</si>
  <si>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</si>
  <si>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</si>
  <si>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</si>
  <si>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</si>
  <si>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</si>
  <si>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</si>
  <si>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</si>
  <si>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</si>
  <si>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</si>
  <si>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</si>
  <si>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</si>
  <si>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</si>
  <si>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</si>
  <si>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</si>
  <si>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0611070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</si>
  <si>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</si>
  <si>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</si>
  <si>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</si>
  <si>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</si>
  <si>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</si>
  <si>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</si>
  <si>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</si>
  <si>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</si>
  <si>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</si>
  <si>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</si>
  <si>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0617640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</si>
  <si>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</si>
  <si>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</si>
  <si>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</si>
  <si>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</si>
  <si>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</si>
  <si>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</si>
  <si>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</si>
  <si>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</si>
  <si>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</si>
  <si>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</si>
  <si>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</si>
  <si>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</si>
  <si>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</si>
  <si>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</si>
  <si>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</si>
  <si>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</si>
  <si>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</si>
  <si>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</si>
  <si>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0813050</t>
  </si>
  <si>
    <t>0813047</t>
  </si>
  <si>
    <t>0813046</t>
  </si>
  <si>
    <t>0813045</t>
  </si>
  <si>
    <t>0813044</t>
  </si>
  <si>
    <t>0813043</t>
  </si>
  <si>
    <t>0813041</t>
  </si>
  <si>
    <t>0813012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</si>
  <si>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</si>
  <si>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</si>
  <si>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Програма з енергозбереження м.Вараш на 2016-2020 роки</t>
  </si>
  <si>
    <t>Програма поводження з відходами м.Вараш на 2016-2020 роки</t>
  </si>
  <si>
    <t>Комплексна програма розвитку цивільного захисту міста Вараш на 2016-2020 роки</t>
  </si>
  <si>
    <t>Програма соціальної допомоги в місті Вараш на 2018-2020 рік</t>
  </si>
  <si>
    <t>Комплексна програма підтримки сім'ї, дітей та молоді міста на 2018-2020 роки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</si>
  <si>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</si>
  <si>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</si>
  <si>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</si>
  <si>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</si>
  <si>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</si>
  <si>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</si>
  <si>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</si>
  <si>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</si>
  <si>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</si>
  <si>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</si>
  <si>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</si>
  <si>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</si>
  <si>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</si>
  <si>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</si>
  <si>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</si>
  <si>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</si>
  <si>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</si>
  <si>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</si>
  <si>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</si>
  <si>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</si>
  <si>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</si>
  <si>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</si>
  <si>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</si>
  <si>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</si>
  <si>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</si>
  <si>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</si>
  <si>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</si>
  <si>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</si>
  <si>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</si>
  <si>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</si>
  <si>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</si>
  <si>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</si>
  <si>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</si>
  <si>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</si>
  <si>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</si>
  <si>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</si>
  <si>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</si>
  <si>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</si>
  <si>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</si>
  <si>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</si>
  <si>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</si>
  <si>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</si>
  <si>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</si>
  <si>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</si>
  <si>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</si>
  <si>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</si>
  <si>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</si>
  <si>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</si>
  <si>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</si>
  <si>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</si>
  <si>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</si>
  <si>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</si>
  <si>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</si>
  <si>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</si>
  <si>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</si>
  <si>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</si>
  <si>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</si>
  <si>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</si>
  <si>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</si>
  <si>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</si>
  <si>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</si>
  <si>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</si>
  <si>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</si>
  <si>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</si>
  <si>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</si>
  <si>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</si>
  <si>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</si>
  <si>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</si>
  <si>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</si>
  <si>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</si>
  <si>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</si>
  <si>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</si>
  <si>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</si>
  <si>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Рішення міської ради від 23.01.2018 №1000</t>
  </si>
  <si>
    <t>Рішення міської ради від  29.09.2017 №856</t>
  </si>
  <si>
    <t>Рішення міської ради від 15.10.2015  №2199</t>
  </si>
  <si>
    <t>Рішення міської ради від 15.10.2015  №2196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</si>
  <si>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</si>
  <si>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</si>
  <si>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</si>
  <si>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</si>
  <si>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Найменування                                                                            згідно з  класифікацією доходів бюджету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</si>
  <si>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</si>
  <si>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</si>
  <si>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</si>
  <si>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</si>
  <si>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</si>
  <si>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</si>
  <si>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</si>
  <si>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</si>
  <si>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</si>
  <si>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</si>
  <si>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</si>
  <si>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</si>
  <si>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</si>
  <si>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Субвенції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</si>
  <si>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</si>
  <si>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</si>
  <si>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</si>
  <si>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</si>
  <si>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</si>
  <si>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</si>
  <si>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</si>
  <si>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</si>
  <si>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</si>
  <si>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</si>
  <si>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</si>
  <si>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</si>
  <si>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</si>
  <si>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</si>
  <si>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</si>
  <si>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</si>
  <si>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</si>
  <si>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</si>
  <si>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</si>
  <si>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</si>
  <si>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</si>
  <si>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</si>
  <si>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</si>
  <si>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</si>
  <si>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1512111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</si>
  <si>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</si>
  <si>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</si>
  <si>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</si>
  <si>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</si>
  <si>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</si>
  <si>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</si>
  <si>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Субвенція з місцевого бюджету на здійснення переданих видатків у сфері освіти за рахунок коштів освітньої субвенції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</si>
  <si>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</si>
  <si>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</si>
  <si>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</si>
  <si>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0421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</si>
  <si>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</si>
  <si>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</si>
  <si>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</si>
  <si>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</si>
  <si>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17532000000</t>
  </si>
  <si>
    <t>(код бюджету)</t>
  </si>
  <si>
    <r>
      <rPr>
        <b/>
        <sz val="16"/>
        <rFont val="Times New Roman"/>
        <family val="1"/>
        <charset val="204"/>
      </rPr>
      <t xml:space="preserve">ФІНАНСУВАННЯ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 бюджету Вараської міської територіальної громади на 2021 рік</t>
    </r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</si>
  <si>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Геннадій ДЕРЕВ'ЯНЧУК</t>
    </r>
  </si>
  <si>
    <t>Х</t>
  </si>
  <si>
    <t xml:space="preserve">(грн)   </t>
  </si>
  <si>
    <t xml:space="preserve">(грн)     </t>
  </si>
  <si>
    <t>УСЬОГО ВИДАТКІВ</t>
  </si>
  <si>
    <t>Найменування об'єкта будівництва/вид будівельних робіт, у тому числі проєктні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</si>
  <si>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</si>
  <si>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</si>
  <si>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</si>
  <si>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</si>
  <si>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</si>
  <si>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</si>
  <si>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</si>
  <si>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 xml:space="preserve">Програма соціальної допомоги та підтримки мешканців Вараської міської територіальної громади на 2021-2023 роки </t>
  </si>
  <si>
    <t xml:space="preserve">Рішення міської ради від </t>
  </si>
  <si>
    <t>Програма розвитку культури та туризму на 2021-2025 роки</t>
  </si>
  <si>
    <t>Будівництво інших об'єктів комунальної власності</t>
  </si>
  <si>
    <t>Рішення міської ради від 15.12.2020 №37</t>
  </si>
  <si>
    <t>Програма 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</si>
  <si>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</si>
  <si>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Багатопрофільна стаціонарна медична допомога населенню</t>
  </si>
  <si>
    <t>0731</t>
  </si>
  <si>
    <t>0212010</t>
  </si>
  <si>
    <t>2010</t>
  </si>
  <si>
    <t>0217310</t>
  </si>
  <si>
    <t>0217530</t>
  </si>
  <si>
    <t>7530</t>
  </si>
  <si>
    <t>Інші заходи у сфері зв'язку, телекомунікації та інформатики</t>
  </si>
  <si>
    <t>0460</t>
  </si>
  <si>
    <t>0217322</t>
  </si>
  <si>
    <t>7322</t>
  </si>
  <si>
    <t>Будівництво медичних установ та закладів</t>
  </si>
  <si>
    <t>Співфінансування ремонтів житлових будинків</t>
  </si>
  <si>
    <t>Рішення міської ради від 15.12.2020 №35</t>
  </si>
  <si>
    <t>Комплексна програма "Здоров'я" на 2021 рік</t>
  </si>
  <si>
    <t>Рішення міської ради від 15.12.2020 №60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</si>
  <si>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</si>
  <si>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</si>
  <si>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</si>
  <si>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</si>
  <si>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</si>
  <si>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</si>
  <si>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</si>
  <si>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</si>
  <si>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</si>
  <si>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</si>
  <si>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</si>
  <si>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Рішення міської ради від 15.12.2020  №38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</si>
  <si>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</si>
  <si>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</si>
  <si>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</si>
  <si>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</si>
  <si>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</si>
  <si>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15.12.2020 №61</t>
  </si>
  <si>
    <t>Міська програма "Безпечне місто" на 2019-2023 роки</t>
  </si>
  <si>
    <t>Рішення міської ради від 03.04.2019 №1381</t>
  </si>
  <si>
    <t>Рішення міської ради від 15.12.2020 №39</t>
  </si>
  <si>
    <t>Капітальний ремонт (модернізація) пасажирських ліфтів житлових будинків м. Вараш</t>
  </si>
  <si>
    <t>Капітальний ремонт пасажирських ліфтів житлових будинків м. Вараш</t>
  </si>
  <si>
    <t>Реконструкція теплової мережі від ТК-1-4 до житлових будинків № 7а, № 7б та № 25/2 по м-ну Будівельників, м. Вараш, Рівненської області</t>
  </si>
  <si>
    <t>Реконструкція систем водопостачання та водовідведення міста Вараш з підвищенням енергоефективності та запровадження диспетчеризації з моніторингом енергоефективності (виготовлення проектно-кошторисної документації)</t>
  </si>
  <si>
    <t>Реконструкція водопровідної мережі від ВК-184 до ВК-35 по мікрорайону Перемоги  в місті Вараш, Рівненської області</t>
  </si>
  <si>
    <t>Капітальний ремонт напірного каналізаційного колектора (від КК-1 до кута № 7а) в м. Вараш Рівненської області</t>
  </si>
  <si>
    <t>Капітальний ремонт напірного каналізаційного колектора (від КК-17 до КК-19) в м. Вараш Рівненської області</t>
  </si>
  <si>
    <t>Капітальний ремонт зовнішнього освітлення пр. Т.Г. Шевченка, м. Вараш, Рівненської області</t>
  </si>
  <si>
    <t>Доходи бюджету Вараської міської  територіальної громади на 2021 рік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</si>
  <si>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</si>
  <si>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</si>
  <si>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</si>
  <si>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</si>
  <si>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</si>
  <si>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Секретар міської ради                                                           Геннадій ДЕРЕВ'ЯНЧУК</t>
  </si>
  <si>
    <r>
      <t>Туристичний збір</t>
    </r>
    <r>
      <rPr>
        <sz val="21"/>
        <rFont val="Times New Roman"/>
        <family val="1"/>
        <charset val="204"/>
      </rPr>
      <t> </t>
    </r>
  </si>
  <si>
    <t xml:space="preserve">                        Додаток  1</t>
  </si>
  <si>
    <t>Міжбюджетні трансферти на 2021 рік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</si>
  <si>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</si>
  <si>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</si>
  <si>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</si>
  <si>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</si>
  <si>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>Державний бюджет України</t>
  </si>
  <si>
    <t>Обласний бюджет Рівненської області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</si>
  <si>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</si>
  <si>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</si>
  <si>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</si>
  <si>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</si>
  <si>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</si>
  <si>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</si>
  <si>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</si>
  <si>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</si>
  <si>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</si>
  <si>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 xml:space="preserve">                              II. Трансферти із спеціального фонду бюджету</t>
  </si>
  <si>
    <t xml:space="preserve">                          I. Трансферти до загального фонду бюджету</t>
  </si>
  <si>
    <t xml:space="preserve">                          II. Трансферти до спеціального фонду бюджету</t>
  </si>
  <si>
    <t>Забезпечення послугами оздоровлення і відпочинку дітей, які потребують особливої соціальної уваги та підтримки, шляхом компенсації вартості путівки на оздоровлення дітей через співфінансування з місцевого бюджету у вигляді інших субвенцій обласному бюджету</t>
  </si>
  <si>
    <r>
      <rPr>
        <b/>
        <sz val="16"/>
        <rFont val="Times New Roman"/>
        <family val="1"/>
        <charset val="204"/>
      </rPr>
      <t>УСЬОГО</t>
    </r>
    <r>
      <rPr>
        <sz val="16"/>
        <rFont val="Times New Roman"/>
        <family val="1"/>
        <charset val="204"/>
      </rPr>
      <t xml:space="preserve"> за розділами I, II, у тому числі:</t>
    </r>
  </si>
  <si>
    <t>Придбання спецобладнання</t>
  </si>
  <si>
    <t>Придбання спецавтотранспорту та спецобладнання</t>
  </si>
  <si>
    <t xml:space="preserve">                                                                        Додаток 4</t>
  </si>
  <si>
    <t xml:space="preserve">                                                          до рішення Вараської міської ради</t>
  </si>
  <si>
    <t>Капітальний ремонт частини приміщень інфекційного відділення під ПЛР-відділ лабораторії комунального некомерційного підприємства Вараської міської ради "Вараська багатопрофільна лікарня" за адресою: вул. Енергетиків, 23, м. Вараш, Рівненська область</t>
  </si>
  <si>
    <t xml:space="preserve">                        до рішення Вараської міської ради</t>
  </si>
  <si>
    <t>Будівництво модульної компресорної станції МКС - 26/7,5-26-2 для комунального некомерційного підприємства Вараської міської ради "Вараська багатопрофільна лікарня" за адресою: вул. Енергетиків, 23, м. Вараш, Рівненська область</t>
  </si>
  <si>
    <t xml:space="preserve">                                        (код бюджету)</t>
  </si>
  <si>
    <t>Комплексна програма "Розумна громада" на 2021-2024 роки</t>
  </si>
  <si>
    <t xml:space="preserve">Капітальний ремонт спортзалів Вараської ЗОШ  I-III ступенів №4 за адресою: Рівненська область, м.Вараш,   м-н Вараш,39 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</si>
  <si>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</si>
  <si>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</si>
  <si>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</si>
  <si>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</si>
  <si>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</si>
  <si>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</si>
  <si>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</si>
  <si>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</si>
  <si>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</si>
  <si>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</si>
  <si>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</si>
  <si>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 xml:space="preserve">Надання загальної середньої освіти закладами загальної середньої освіти </t>
  </si>
  <si>
    <t>Надання загальної середньої освіти закладами загальної середньої освіти</t>
  </si>
  <si>
    <t>Керівництво і управління у відповідній сфері у містах (місті Києві), селищах, селах, територіальних громадах</t>
  </si>
  <si>
    <t>Надання загальної середньої освіти за рахунок коштів місцевого бюджету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</si>
  <si>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</si>
  <si>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</si>
  <si>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</si>
  <si>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</si>
  <si>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</si>
  <si>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</si>
  <si>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</si>
  <si>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</si>
  <si>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</si>
  <si>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</si>
  <si>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</si>
  <si>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</si>
  <si>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Надання загальної середньої освіти за рахунок освітньої субвенції</t>
  </si>
  <si>
    <t>23 грудня 2020 року  № 87</t>
  </si>
  <si>
    <t xml:space="preserve">                                                          23 грудня 2020 року 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</si>
</sst>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4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3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28"/>
      <color indexed="8"/>
      <name val="Times New Roman"/>
      <family val="1"/>
      <charset val="204"/>
    </font>
    <font>
      <b/>
      <sz val="14"/>
      <name val="Arial Cyr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b/>
      <sz val="16"/>
      <name val="Times New Roman CYR"/>
      <family val="1"/>
      <charset val="204"/>
    </font>
    <font>
      <i/>
      <sz val="14"/>
      <name val="Times New Roman"/>
      <family val="1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i/>
      <sz val="10"/>
      <name val="Times New Roman"/>
      <family val="1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</font>
    <font>
      <b/>
      <sz val="14"/>
      <name val="Times New Roman Cyr"/>
      <charset val="204"/>
    </font>
    <font>
      <i/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sz val="12"/>
      <name val="Helv"/>
      <charset val="204"/>
    </font>
    <font>
      <i/>
      <sz val="12"/>
      <name val="Helv"/>
      <charset val="204"/>
    </font>
    <font>
      <i/>
      <sz val="12"/>
      <name val="Times New Roman Cyr"/>
      <family val="1"/>
      <charset val="204"/>
    </font>
    <font>
      <i/>
      <sz val="12"/>
      <name val="Times New Roman CYR"/>
      <charset val="204"/>
    </font>
    <font>
      <b/>
      <sz val="10"/>
      <color rgb="FFC00000"/>
      <name val="Helv"/>
      <charset val="204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22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b/>
      <i/>
      <sz val="12"/>
      <name val="Times New Roman"/>
      <family val="1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b/>
      <sz val="9"/>
      <name val="Times New Roman CYR"/>
      <charset val="204"/>
    </font>
    <font>
      <i/>
      <sz val="14"/>
      <name val="Times New Roman Cyr"/>
      <family val="1"/>
      <charset val="204"/>
    </font>
    <font>
      <b/>
      <sz val="21"/>
      <color indexed="8"/>
      <name val="Times New Roman"/>
      <family val="1"/>
      <charset val="204"/>
    </font>
    <font>
      <sz val="21"/>
      <name val="Times New Roman"/>
      <family val="1"/>
      <charset val="204"/>
    </font>
    <font>
      <b/>
      <sz val="21"/>
      <color rgb="FF000000"/>
      <name val="Times New Roman"/>
      <family val="1"/>
      <charset val="204"/>
    </font>
    <font>
      <sz val="21"/>
      <color rgb="FF000000"/>
      <name val="Times New Roman"/>
      <family val="1"/>
      <charset val="204"/>
    </font>
    <font>
      <sz val="21"/>
      <color indexed="8"/>
      <name val="Times New Roman"/>
      <family val="1"/>
      <charset val="204"/>
    </font>
    <font>
      <b/>
      <sz val="23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</borders>
  <cellStyleXfs count="2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" fillId="0" borderId="0"/>
    <xf numFmtId="0" fontId="14" fillId="0" borderId="0"/>
    <xf numFmtId="0" fontId="87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89" fillId="0" borderId="0"/>
    <xf numFmtId="0" fontId="1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6" fillId="0" borderId="0"/>
  </cellStyleXfs>
  <cellXfs count="794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3" fillId="0" borderId="0" xfId="0" applyFont="1"/>
    <xf numFmtId="0" fontId="13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19" fillId="0" borderId="0" xfId="0" applyNumberFormat="1" applyFont="1" applyBorder="1"/>
    <xf numFmtId="0" fontId="22" fillId="0" borderId="0" xfId="0" applyFont="1"/>
    <xf numFmtId="0" fontId="22" fillId="0" borderId="0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49" fontId="19" fillId="0" borderId="0" xfId="0" applyNumberFormat="1" applyFont="1"/>
    <xf numFmtId="0" fontId="16" fillId="0" borderId="0" xfId="0" applyFont="1"/>
    <xf numFmtId="0" fontId="11" fillId="0" borderId="0" xfId="5" applyFont="1"/>
    <xf numFmtId="0" fontId="23" fillId="0" borderId="0" xfId="5" applyFont="1"/>
    <xf numFmtId="0" fontId="15" fillId="0" borderId="0" xfId="5" applyFont="1"/>
    <xf numFmtId="0" fontId="23" fillId="0" borderId="0" xfId="5" applyFont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49" fontId="15" fillId="0" borderId="0" xfId="5" applyNumberFormat="1" applyFont="1"/>
    <xf numFmtId="0" fontId="27" fillId="0" borderId="0" xfId="5" applyFont="1"/>
    <xf numFmtId="49" fontId="23" fillId="0" borderId="0" xfId="5" applyNumberFormat="1" applyFont="1"/>
    <xf numFmtId="0" fontId="28" fillId="0" borderId="0" xfId="5" applyFont="1"/>
    <xf numFmtId="49" fontId="12" fillId="0" borderId="0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Border="1" applyAlignment="1" applyProtection="1">
      <alignment vertical="top" wrapText="1"/>
      <protection locked="0"/>
    </xf>
    <xf numFmtId="0" fontId="23" fillId="0" borderId="0" xfId="5" applyFont="1" applyBorder="1"/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9" fillId="0" borderId="0" xfId="0" applyFont="1"/>
    <xf numFmtId="0" fontId="33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3" fontId="34" fillId="0" borderId="0" xfId="0" applyNumberFormat="1" applyFont="1" applyBorder="1" applyAlignment="1">
      <alignment horizontal="right" wrapText="1"/>
    </xf>
    <xf numFmtId="0" fontId="29" fillId="0" borderId="0" xfId="0" applyFont="1" applyBorder="1" applyAlignment="1">
      <alignment horizontal="center"/>
    </xf>
    <xf numFmtId="0" fontId="29" fillId="0" borderId="0" xfId="0" applyNumberFormat="1" applyFont="1" applyBorder="1" applyAlignment="1" applyProtection="1">
      <alignment horizontal="left" vertical="center" wrapText="1"/>
    </xf>
    <xf numFmtId="164" fontId="30" fillId="0" borderId="0" xfId="0" applyNumberFormat="1" applyFont="1" applyBorder="1" applyAlignment="1">
      <alignment horizontal="right" wrapText="1"/>
    </xf>
    <xf numFmtId="0" fontId="30" fillId="0" borderId="0" xfId="0" applyFont="1" applyFill="1" applyBorder="1" applyAlignment="1">
      <alignment horizontal="center" vertical="top" wrapText="1"/>
    </xf>
    <xf numFmtId="49" fontId="34" fillId="0" borderId="0" xfId="0" applyNumberFormat="1" applyFont="1" applyFill="1" applyBorder="1" applyAlignment="1" applyProtection="1">
      <alignment wrapText="1"/>
      <protection locked="0"/>
    </xf>
    <xf numFmtId="164" fontId="34" fillId="0" borderId="0" xfId="0" applyNumberFormat="1" applyFont="1" applyFill="1" applyBorder="1" applyAlignment="1">
      <alignment horizontal="right" wrapText="1"/>
    </xf>
    <xf numFmtId="0" fontId="36" fillId="0" borderId="0" xfId="0" applyFont="1"/>
    <xf numFmtId="0" fontId="30" fillId="0" borderId="0" xfId="0" applyFont="1" applyBorder="1" applyAlignment="1" applyProtection="1">
      <alignment horizontal="center" vertical="top" wrapText="1"/>
    </xf>
    <xf numFmtId="0" fontId="30" fillId="0" borderId="0" xfId="0" applyFont="1" applyBorder="1" applyAlignment="1" applyProtection="1">
      <alignment vertical="top" wrapText="1"/>
    </xf>
    <xf numFmtId="49" fontId="26" fillId="0" borderId="1" xfId="0" applyNumberFormat="1" applyFont="1" applyFill="1" applyBorder="1" applyAlignment="1">
      <alignment horizontal="left" wrapText="1"/>
    </xf>
    <xf numFmtId="3" fontId="15" fillId="2" borderId="2" xfId="5" applyNumberFormat="1" applyFont="1" applyFill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15" fillId="0" borderId="1" xfId="5" applyFont="1" applyBorder="1" applyAlignment="1">
      <alignment wrapText="1"/>
    </xf>
    <xf numFmtId="3" fontId="15" fillId="0" borderId="1" xfId="5" applyNumberFormat="1" applyFont="1" applyBorder="1" applyAlignment="1">
      <alignment horizontal="center" wrapText="1"/>
    </xf>
    <xf numFmtId="4" fontId="15" fillId="0" borderId="1" xfId="5" applyNumberFormat="1" applyFont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 wrapText="1"/>
    </xf>
    <xf numFmtId="3" fontId="15" fillId="0" borderId="7" xfId="5" applyNumberFormat="1" applyFont="1" applyBorder="1" applyAlignment="1">
      <alignment wrapText="1"/>
    </xf>
    <xf numFmtId="0" fontId="27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39" fillId="0" borderId="0" xfId="4" applyFont="1" applyAlignment="1"/>
    <xf numFmtId="0" fontId="40" fillId="0" borderId="0" xfId="4" applyFont="1" applyFill="1" applyBorder="1"/>
    <xf numFmtId="0" fontId="10" fillId="0" borderId="0" xfId="4" applyFont="1" applyFill="1" applyBorder="1"/>
    <xf numFmtId="0" fontId="44" fillId="0" borderId="0" xfId="4" applyFont="1" applyFill="1" applyBorder="1"/>
    <xf numFmtId="49" fontId="45" fillId="0" borderId="1" xfId="4" applyNumberFormat="1" applyFont="1" applyFill="1" applyBorder="1" applyAlignment="1">
      <alignment wrapText="1"/>
    </xf>
    <xf numFmtId="0" fontId="46" fillId="3" borderId="0" xfId="4" applyFont="1" applyFill="1" applyBorder="1"/>
    <xf numFmtId="0" fontId="46" fillId="0" borderId="0" xfId="4" applyFont="1" applyFill="1" applyBorder="1"/>
    <xf numFmtId="49" fontId="47" fillId="0" borderId="1" xfId="4" applyNumberFormat="1" applyFont="1" applyFill="1" applyBorder="1" applyAlignment="1">
      <alignment horizontal="left" wrapText="1"/>
    </xf>
    <xf numFmtId="2" fontId="46" fillId="0" borderId="0" xfId="4" applyNumberFormat="1" applyFont="1" applyFill="1" applyBorder="1"/>
    <xf numFmtId="49" fontId="47" fillId="0" borderId="1" xfId="4" applyNumberFormat="1" applyFont="1" applyFill="1" applyBorder="1" applyAlignment="1">
      <alignment vertical="justify" wrapText="1"/>
    </xf>
    <xf numFmtId="0" fontId="40" fillId="3" borderId="0" xfId="4" applyFont="1" applyFill="1" applyBorder="1"/>
    <xf numFmtId="49" fontId="47" fillId="0" borderId="1" xfId="4" applyNumberFormat="1" applyFont="1" applyFill="1" applyBorder="1" applyAlignment="1">
      <alignment wrapText="1"/>
    </xf>
    <xf numFmtId="49" fontId="40" fillId="0" borderId="0" xfId="4" applyNumberFormat="1" applyFont="1" applyFill="1" applyBorder="1" applyAlignment="1">
      <alignment vertical="top" wrapText="1"/>
    </xf>
    <xf numFmtId="0" fontId="49" fillId="0" borderId="0" xfId="4" applyFont="1" applyFill="1" applyBorder="1"/>
    <xf numFmtId="0" fontId="50" fillId="0" borderId="0" xfId="4" applyFont="1" applyFill="1" applyBorder="1"/>
    <xf numFmtId="0" fontId="46" fillId="0" borderId="0" xfId="6" applyFont="1" applyFill="1" applyBorder="1" applyAlignment="1" applyProtection="1">
      <alignment vertical="center" wrapText="1"/>
    </xf>
    <xf numFmtId="164" fontId="49" fillId="0" borderId="0" xfId="4" applyNumberFormat="1" applyFont="1" applyFill="1" applyBorder="1"/>
    <xf numFmtId="3" fontId="49" fillId="0" borderId="0" xfId="4" applyNumberFormat="1" applyFont="1" applyFill="1" applyBorder="1"/>
    <xf numFmtId="1" fontId="40" fillId="0" borderId="0" xfId="4" applyNumberFormat="1" applyFont="1" applyFill="1" applyBorder="1" applyAlignment="1">
      <alignment vertical="top" wrapText="1"/>
    </xf>
    <xf numFmtId="0" fontId="53" fillId="0" borderId="0" xfId="0" applyFont="1" applyAlignment="1">
      <alignment horizontal="left"/>
    </xf>
    <xf numFmtId="0" fontId="53" fillId="0" borderId="0" xfId="0" applyFont="1"/>
    <xf numFmtId="0" fontId="54" fillId="0" borderId="0" xfId="0" applyFont="1"/>
    <xf numFmtId="0" fontId="56" fillId="0" borderId="0" xfId="0" applyFont="1"/>
    <xf numFmtId="0" fontId="15" fillId="0" borderId="0" xfId="0" applyFont="1"/>
    <xf numFmtId="0" fontId="57" fillId="0" borderId="0" xfId="0" applyFont="1"/>
    <xf numFmtId="3" fontId="14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20" fillId="0" borderId="1" xfId="0" applyNumberFormat="1" applyFont="1" applyBorder="1" applyAlignment="1">
      <alignment horizontal="center"/>
    </xf>
    <xf numFmtId="0" fontId="31" fillId="0" borderId="0" xfId="0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/>
    <xf numFmtId="0" fontId="6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left" wrapText="1"/>
    </xf>
    <xf numFmtId="0" fontId="32" fillId="0" borderId="12" xfId="0" applyFont="1" applyBorder="1" applyAlignment="1">
      <alignment horizontal="left" wrapText="1"/>
    </xf>
    <xf numFmtId="0" fontId="63" fillId="0" borderId="12" xfId="0" applyFont="1" applyBorder="1" applyAlignment="1">
      <alignment horizontal="left" wrapText="1"/>
    </xf>
    <xf numFmtId="0" fontId="66" fillId="0" borderId="12" xfId="0" applyFont="1" applyBorder="1" applyAlignment="1">
      <alignment horizontal="left" wrapText="1"/>
    </xf>
    <xf numFmtId="0" fontId="65" fillId="0" borderId="10" xfId="0" applyFont="1" applyBorder="1" applyAlignment="1">
      <alignment horizontal="left" wrapText="1"/>
    </xf>
    <xf numFmtId="0" fontId="64" fillId="0" borderId="16" xfId="0" applyFont="1" applyBorder="1" applyAlignment="1">
      <alignment horizontal="left" wrapText="1"/>
    </xf>
    <xf numFmtId="0" fontId="63" fillId="0" borderId="17" xfId="0" applyFont="1" applyBorder="1" applyAlignment="1">
      <alignment horizontal="left" wrapText="1"/>
    </xf>
    <xf numFmtId="0" fontId="66" fillId="0" borderId="19" xfId="0" applyFont="1" applyBorder="1" applyAlignment="1">
      <alignment horizontal="left" wrapText="1"/>
    </xf>
    <xf numFmtId="0" fontId="66" fillId="0" borderId="21" xfId="0" applyFont="1" applyBorder="1" applyAlignment="1">
      <alignment horizontal="left" wrapText="1"/>
    </xf>
    <xf numFmtId="0" fontId="16" fillId="0" borderId="0" xfId="0" applyFont="1" applyAlignment="1">
      <alignment wrapText="1"/>
    </xf>
    <xf numFmtId="3" fontId="68" fillId="0" borderId="0" xfId="0" applyNumberFormat="1" applyFont="1" applyBorder="1" applyAlignment="1">
      <alignment horizontal="justify" wrapText="1"/>
    </xf>
    <xf numFmtId="0" fontId="66" fillId="0" borderId="24" xfId="0" applyFont="1" applyBorder="1" applyAlignment="1">
      <alignment horizontal="left"/>
    </xf>
    <xf numFmtId="0" fontId="69" fillId="0" borderId="25" xfId="0" applyFont="1" applyBorder="1" applyAlignment="1">
      <alignment horizontal="left"/>
    </xf>
    <xf numFmtId="0" fontId="59" fillId="0" borderId="0" xfId="0" applyFont="1" applyBorder="1" applyAlignment="1">
      <alignment horizontal="left"/>
    </xf>
    <xf numFmtId="0" fontId="35" fillId="0" borderId="0" xfId="0" applyFont="1" applyBorder="1" applyAlignment="1">
      <alignment horizontal="left" wrapText="1"/>
    </xf>
    <xf numFmtId="0" fontId="67" fillId="0" borderId="0" xfId="0" applyFont="1" applyBorder="1" applyAlignment="1">
      <alignment horizontal="justify" wrapText="1"/>
    </xf>
    <xf numFmtId="3" fontId="67" fillId="0" borderId="0" xfId="0" applyNumberFormat="1" applyFont="1" applyBorder="1" applyAlignment="1">
      <alignment horizontal="right" wrapText="1"/>
    </xf>
    <xf numFmtId="3" fontId="42" fillId="0" borderId="1" xfId="4" applyNumberFormat="1" applyFont="1" applyFill="1" applyBorder="1" applyAlignment="1">
      <alignment horizontal="center" wrapText="1"/>
    </xf>
    <xf numFmtId="3" fontId="47" fillId="0" borderId="1" xfId="4" applyNumberFormat="1" applyFont="1" applyFill="1" applyBorder="1" applyAlignment="1">
      <alignment horizontal="center" wrapText="1"/>
    </xf>
    <xf numFmtId="3" fontId="48" fillId="0" borderId="1" xfId="4" applyNumberFormat="1" applyFont="1" applyFill="1" applyBorder="1" applyAlignment="1">
      <alignment horizontal="center" wrapText="1"/>
    </xf>
    <xf numFmtId="3" fontId="48" fillId="0" borderId="1" xfId="4" applyNumberFormat="1" applyFont="1" applyFill="1" applyBorder="1" applyAlignment="1">
      <alignment horizontal="center"/>
    </xf>
    <xf numFmtId="3" fontId="25" fillId="0" borderId="1" xfId="5" applyNumberFormat="1" applyFont="1" applyFill="1" applyBorder="1" applyAlignment="1">
      <alignment horizontal="center" wrapText="1"/>
    </xf>
    <xf numFmtId="0" fontId="8" fillId="0" borderId="29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22" fillId="0" borderId="0" xfId="0" applyNumberFormat="1" applyFont="1"/>
    <xf numFmtId="3" fontId="10" fillId="0" borderId="0" xfId="0" applyNumberFormat="1" applyFont="1"/>
    <xf numFmtId="3" fontId="48" fillId="0" borderId="1" xfId="0" applyNumberFormat="1" applyFont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center" wrapText="1"/>
    </xf>
    <xf numFmtId="49" fontId="45" fillId="0" borderId="1" xfId="4" applyNumberFormat="1" applyFont="1" applyFill="1" applyBorder="1" applyAlignment="1">
      <alignment horizontal="center" wrapText="1"/>
    </xf>
    <xf numFmtId="49" fontId="47" fillId="0" borderId="1" xfId="4" applyNumberFormat="1" applyFont="1" applyFill="1" applyBorder="1" applyAlignment="1">
      <alignment horizontal="center" wrapText="1"/>
    </xf>
    <xf numFmtId="3" fontId="42" fillId="0" borderId="1" xfId="4" applyNumberFormat="1" applyFont="1" applyFill="1" applyBorder="1" applyAlignment="1">
      <alignment horizontal="left" wrapText="1"/>
    </xf>
    <xf numFmtId="0" fontId="62" fillId="0" borderId="10" xfId="0" applyFont="1" applyBorder="1"/>
    <xf numFmtId="0" fontId="17" fillId="0" borderId="0" xfId="0" applyFont="1"/>
    <xf numFmtId="3" fontId="71" fillId="0" borderId="0" xfId="0" applyNumberFormat="1" applyFont="1"/>
    <xf numFmtId="3" fontId="20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49" fontId="26" fillId="0" borderId="1" xfId="2" applyNumberFormat="1" applyFont="1" applyFill="1" applyBorder="1" applyAlignment="1">
      <alignment horizontal="center" wrapText="1"/>
    </xf>
    <xf numFmtId="0" fontId="20" fillId="0" borderId="0" xfId="0" applyFont="1"/>
    <xf numFmtId="0" fontId="76" fillId="0" borderId="0" xfId="0" applyFont="1"/>
    <xf numFmtId="49" fontId="25" fillId="0" borderId="1" xfId="0" applyNumberFormat="1" applyFont="1" applyBorder="1" applyAlignment="1">
      <alignment horizontal="center" wrapText="1"/>
    </xf>
    <xf numFmtId="0" fontId="77" fillId="0" borderId="0" xfId="0" applyFont="1"/>
    <xf numFmtId="3" fontId="60" fillId="0" borderId="0" xfId="0" applyNumberFormat="1" applyFont="1"/>
    <xf numFmtId="3" fontId="73" fillId="0" borderId="1" xfId="5" applyNumberFormat="1" applyFont="1" applyBorder="1" applyAlignment="1">
      <alignment horizontal="center" wrapText="1"/>
    </xf>
    <xf numFmtId="3" fontId="15" fillId="2" borderId="7" xfId="5" applyNumberFormat="1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/>
    </xf>
    <xf numFmtId="3" fontId="79" fillId="0" borderId="1" xfId="5" applyNumberFormat="1" applyFont="1" applyFill="1" applyBorder="1" applyAlignment="1">
      <alignment horizontal="center" wrapText="1"/>
    </xf>
    <xf numFmtId="3" fontId="13" fillId="0" borderId="0" xfId="0" applyNumberFormat="1" applyFont="1" applyFill="1"/>
    <xf numFmtId="49" fontId="48" fillId="0" borderId="1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0" fontId="0" fillId="0" borderId="1" xfId="0" applyBorder="1"/>
    <xf numFmtId="3" fontId="11" fillId="0" borderId="4" xfId="0" applyNumberFormat="1" applyFont="1" applyFill="1" applyBorder="1" applyAlignment="1">
      <alignment horizontal="center" wrapText="1"/>
    </xf>
    <xf numFmtId="3" fontId="11" fillId="0" borderId="4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74" fillId="0" borderId="1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3" fontId="48" fillId="0" borderId="4" xfId="0" applyNumberFormat="1" applyFont="1" applyBorder="1" applyAlignment="1">
      <alignment horizontal="center" wrapText="1"/>
    </xf>
    <xf numFmtId="3" fontId="14" fillId="0" borderId="4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9" fontId="14" fillId="0" borderId="5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49" fontId="20" fillId="0" borderId="1" xfId="0" applyNumberFormat="1" applyFont="1" applyBorder="1" applyAlignment="1">
      <alignment horizontal="left" wrapText="1"/>
    </xf>
    <xf numFmtId="49" fontId="25" fillId="0" borderId="28" xfId="0" applyNumberFormat="1" applyFont="1" applyBorder="1" applyAlignment="1">
      <alignment horizontal="center" wrapText="1"/>
    </xf>
    <xf numFmtId="49" fontId="14" fillId="0" borderId="28" xfId="0" applyNumberFormat="1" applyFont="1" applyFill="1" applyBorder="1" applyAlignment="1">
      <alignment horizontal="center" wrapText="1"/>
    </xf>
    <xf numFmtId="49" fontId="48" fillId="0" borderId="4" xfId="0" applyNumberFormat="1" applyFont="1" applyBorder="1" applyAlignment="1">
      <alignment horizontal="left" wrapText="1"/>
    </xf>
    <xf numFmtId="0" fontId="48" fillId="0" borderId="1" xfId="0" applyFont="1" applyBorder="1" applyAlignment="1">
      <alignment horizontal="center" wrapText="1"/>
    </xf>
    <xf numFmtId="49" fontId="26" fillId="0" borderId="1" xfId="2" applyNumberFormat="1" applyFont="1" applyFill="1" applyBorder="1" applyAlignment="1">
      <alignment horizontal="left" wrapText="1"/>
    </xf>
    <xf numFmtId="3" fontId="37" fillId="0" borderId="1" xfId="5" applyNumberFormat="1" applyFont="1" applyFill="1" applyBorder="1" applyAlignment="1">
      <alignment horizontal="center" wrapText="1"/>
    </xf>
    <xf numFmtId="49" fontId="24" fillId="0" borderId="1" xfId="5" applyNumberFormat="1" applyFont="1" applyFill="1" applyBorder="1" applyAlignment="1" applyProtection="1">
      <alignment horizontal="center" wrapText="1"/>
      <protection locked="0"/>
    </xf>
    <xf numFmtId="3" fontId="24" fillId="0" borderId="1" xfId="5" applyNumberFormat="1" applyFont="1" applyFill="1" applyBorder="1" applyAlignment="1" applyProtection="1">
      <alignment horizontal="center" wrapText="1"/>
      <protection locked="0"/>
    </xf>
    <xf numFmtId="3" fontId="15" fillId="0" borderId="7" xfId="5" applyNumberFormat="1" applyFont="1" applyFill="1" applyBorder="1" applyAlignment="1">
      <alignment wrapText="1"/>
    </xf>
    <xf numFmtId="0" fontId="27" fillId="0" borderId="0" xfId="5" applyFont="1" applyFill="1" applyAlignment="1">
      <alignment wrapText="1"/>
    </xf>
    <xf numFmtId="0" fontId="20" fillId="0" borderId="1" xfId="0" applyFont="1" applyBorder="1" applyAlignment="1">
      <alignment horizontal="left" vertical="center" wrapText="1"/>
    </xf>
    <xf numFmtId="3" fontId="75" fillId="0" borderId="1" xfId="5" applyNumberFormat="1" applyFont="1" applyFill="1" applyBorder="1" applyAlignment="1" applyProtection="1">
      <alignment horizontal="center" wrapText="1"/>
      <protection locked="0"/>
    </xf>
    <xf numFmtId="3" fontId="79" fillId="0" borderId="1" xfId="5" applyNumberFormat="1" applyFont="1" applyFill="1" applyBorder="1" applyAlignment="1" applyProtection="1">
      <alignment horizontal="center" wrapText="1"/>
      <protection locked="0"/>
    </xf>
    <xf numFmtId="49" fontId="20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left" wrapText="1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49" fontId="15" fillId="0" borderId="1" xfId="0" applyNumberFormat="1" applyFont="1" applyFill="1" applyBorder="1" applyAlignment="1">
      <alignment horizontal="left" wrapText="1"/>
    </xf>
    <xf numFmtId="0" fontId="11" fillId="0" borderId="1" xfId="5" applyFont="1" applyBorder="1" applyAlignment="1">
      <alignment horizontal="center" vertical="center" wrapText="1"/>
    </xf>
    <xf numFmtId="3" fontId="20" fillId="0" borderId="1" xfId="5" applyNumberFormat="1" applyFont="1" applyFill="1" applyBorder="1" applyAlignment="1">
      <alignment horizontal="center" wrapText="1"/>
    </xf>
    <xf numFmtId="0" fontId="15" fillId="0" borderId="1" xfId="5" applyFont="1" applyFill="1" applyBorder="1" applyAlignment="1">
      <alignment horizontal="left" wrapText="1"/>
    </xf>
    <xf numFmtId="0" fontId="14" fillId="0" borderId="0" xfId="0" applyFont="1"/>
    <xf numFmtId="0" fontId="83" fillId="0" borderId="1" xfId="0" applyFont="1" applyBorder="1" applyAlignment="1">
      <alignment wrapText="1"/>
    </xf>
    <xf numFmtId="49" fontId="20" fillId="0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3" fontId="83" fillId="0" borderId="1" xfId="0" applyNumberFormat="1" applyFont="1" applyBorder="1" applyAlignment="1">
      <alignment horizontal="center"/>
    </xf>
    <xf numFmtId="49" fontId="83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49" fontId="25" fillId="0" borderId="4" xfId="0" applyNumberFormat="1" applyFont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0" fontId="85" fillId="0" borderId="0" xfId="0" applyFont="1"/>
    <xf numFmtId="0" fontId="86" fillId="0" borderId="10" xfId="0" applyFont="1" applyBorder="1" applyAlignment="1">
      <alignment wrapText="1"/>
    </xf>
    <xf numFmtId="0" fontId="86" fillId="0" borderId="0" xfId="0" applyFont="1"/>
    <xf numFmtId="0" fontId="86" fillId="0" borderId="10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wrapText="1"/>
    </xf>
    <xf numFmtId="3" fontId="2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3" fontId="82" fillId="0" borderId="1" xfId="0" applyNumberFormat="1" applyFont="1" applyBorder="1" applyAlignment="1">
      <alignment horizontal="center" wrapText="1"/>
    </xf>
    <xf numFmtId="0" fontId="64" fillId="0" borderId="12" xfId="0" applyFont="1" applyBorder="1" applyAlignment="1">
      <alignment horizontal="left" wrapText="1"/>
    </xf>
    <xf numFmtId="0" fontId="31" fillId="0" borderId="10" xfId="0" applyFont="1" applyBorder="1" applyAlignment="1">
      <alignment horizontal="left" wrapText="1"/>
    </xf>
    <xf numFmtId="0" fontId="63" fillId="0" borderId="12" xfId="0" applyFont="1" applyBorder="1" applyAlignment="1">
      <alignment horizontal="left"/>
    </xf>
    <xf numFmtId="0" fontId="66" fillId="0" borderId="38" xfId="0" applyFont="1" applyBorder="1" applyAlignment="1">
      <alignment horizontal="left"/>
    </xf>
    <xf numFmtId="0" fontId="86" fillId="0" borderId="30" xfId="0" applyFont="1" applyBorder="1" applyAlignment="1">
      <alignment horizontal="left" wrapText="1"/>
    </xf>
    <xf numFmtId="0" fontId="66" fillId="0" borderId="39" xfId="0" applyFont="1" applyBorder="1" applyAlignment="1">
      <alignment horizontal="left"/>
    </xf>
    <xf numFmtId="0" fontId="48" fillId="0" borderId="28" xfId="0" applyFont="1" applyBorder="1" applyAlignment="1">
      <alignment horizontal="center" wrapText="1"/>
    </xf>
    <xf numFmtId="0" fontId="48" fillId="0" borderId="1" xfId="0" applyFont="1" applyBorder="1" applyAlignment="1">
      <alignment horizontal="left" wrapText="1"/>
    </xf>
    <xf numFmtId="0" fontId="48" fillId="0" borderId="1" xfId="0" applyFont="1" applyBorder="1" applyAlignment="1">
      <alignment horizontal="justify" wrapText="1"/>
    </xf>
    <xf numFmtId="3" fontId="42" fillId="0" borderId="1" xfId="4" applyNumberFormat="1" applyFont="1" applyFill="1" applyBorder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90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76" fillId="0" borderId="1" xfId="0" applyFont="1" applyBorder="1"/>
    <xf numFmtId="0" fontId="77" fillId="0" borderId="1" xfId="0" applyFont="1" applyBorder="1"/>
    <xf numFmtId="0" fontId="78" fillId="0" borderId="1" xfId="0" applyFont="1" applyBorder="1" applyAlignment="1">
      <alignment horizontal="center"/>
    </xf>
    <xf numFmtId="0" fontId="0" fillId="0" borderId="0" xfId="0" applyFont="1" applyBorder="1"/>
    <xf numFmtId="49" fontId="92" fillId="0" borderId="1" xfId="0" applyNumberFormat="1" applyFont="1" applyFill="1" applyBorder="1" applyAlignment="1">
      <alignment horizontal="center" wrapText="1"/>
    </xf>
    <xf numFmtId="3" fontId="96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Border="1" applyAlignment="1">
      <alignment horizontal="center" wrapText="1"/>
    </xf>
    <xf numFmtId="0" fontId="96" fillId="0" borderId="0" xfId="0" applyFont="1"/>
    <xf numFmtId="0" fontId="96" fillId="0" borderId="0" xfId="0" applyFont="1" applyFill="1"/>
    <xf numFmtId="49" fontId="93" fillId="0" borderId="0" xfId="0" applyNumberFormat="1" applyFont="1" applyAlignment="1">
      <alignment horizontal="left" wrapText="1"/>
    </xf>
    <xf numFmtId="3" fontId="93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Fill="1" applyBorder="1" applyAlignment="1">
      <alignment horizontal="center" wrapText="1"/>
    </xf>
    <xf numFmtId="3" fontId="92" fillId="0" borderId="1" xfId="0" applyNumberFormat="1" applyFont="1" applyFill="1" applyBorder="1" applyAlignment="1">
      <alignment horizontal="center" wrapText="1"/>
    </xf>
    <xf numFmtId="49" fontId="98" fillId="0" borderId="1" xfId="0" applyNumberFormat="1" applyFont="1" applyFill="1" applyBorder="1" applyAlignment="1">
      <alignment horizontal="left" wrapText="1"/>
    </xf>
    <xf numFmtId="49" fontId="99" fillId="0" borderId="1" xfId="0" applyNumberFormat="1" applyFont="1" applyFill="1" applyBorder="1" applyAlignment="1">
      <alignment horizontal="left" wrapText="1"/>
    </xf>
    <xf numFmtId="3" fontId="100" fillId="0" borderId="1" xfId="0" applyNumberFormat="1" applyFont="1" applyFill="1" applyBorder="1" applyAlignment="1">
      <alignment horizontal="center" wrapText="1"/>
    </xf>
    <xf numFmtId="3" fontId="99" fillId="0" borderId="1" xfId="0" applyNumberFormat="1" applyFont="1" applyFill="1" applyBorder="1" applyAlignment="1">
      <alignment horizontal="center" wrapText="1"/>
    </xf>
    <xf numFmtId="3" fontId="102" fillId="0" borderId="1" xfId="0" applyNumberFormat="1" applyFont="1" applyFill="1" applyBorder="1" applyAlignment="1">
      <alignment horizontal="center" wrapText="1"/>
    </xf>
    <xf numFmtId="3" fontId="99" fillId="0" borderId="1" xfId="0" applyNumberFormat="1" applyFont="1" applyBorder="1" applyAlignment="1">
      <alignment horizontal="center" wrapText="1"/>
    </xf>
    <xf numFmtId="0" fontId="92" fillId="0" borderId="0" xfId="0" applyFont="1"/>
    <xf numFmtId="49" fontId="102" fillId="0" borderId="1" xfId="0" applyNumberFormat="1" applyFont="1" applyFill="1" applyBorder="1" applyAlignment="1">
      <alignment horizontal="center" wrapText="1"/>
    </xf>
    <xf numFmtId="49" fontId="100" fillId="0" borderId="0" xfId="0" applyNumberFormat="1" applyFont="1" applyAlignment="1">
      <alignment horizontal="left" wrapText="1"/>
    </xf>
    <xf numFmtId="0" fontId="102" fillId="0" borderId="0" xfId="0" applyFont="1" applyAlignment="1">
      <alignment horizontal="center"/>
    </xf>
    <xf numFmtId="0" fontId="102" fillId="0" borderId="0" xfId="0" applyFont="1" applyFill="1" applyAlignment="1">
      <alignment horizontal="center"/>
    </xf>
    <xf numFmtId="49" fontId="100" fillId="0" borderId="1" xfId="0" applyNumberFormat="1" applyFont="1" applyBorder="1" applyAlignment="1">
      <alignment horizontal="left" wrapText="1"/>
    </xf>
    <xf numFmtId="49" fontId="93" fillId="0" borderId="1" xfId="0" applyNumberFormat="1" applyFont="1" applyFill="1" applyBorder="1" applyAlignment="1">
      <alignment horizontal="left" wrapText="1"/>
    </xf>
    <xf numFmtId="49" fontId="92" fillId="0" borderId="1" xfId="0" applyNumberFormat="1" applyFont="1" applyFill="1" applyBorder="1" applyAlignment="1" applyProtection="1">
      <alignment horizontal="left" wrapText="1"/>
      <protection locked="0"/>
    </xf>
    <xf numFmtId="3" fontId="93" fillId="0" borderId="1" xfId="0" applyNumberFormat="1" applyFont="1" applyBorder="1" applyAlignment="1">
      <alignment horizontal="center" wrapText="1"/>
    </xf>
    <xf numFmtId="0" fontId="76" fillId="0" borderId="0" xfId="0" applyFont="1" applyFill="1" applyBorder="1"/>
    <xf numFmtId="3" fontId="100" fillId="0" borderId="1" xfId="0" applyNumberFormat="1" applyFont="1" applyBorder="1" applyAlignment="1">
      <alignment horizontal="center" wrapText="1"/>
    </xf>
    <xf numFmtId="49" fontId="102" fillId="0" borderId="1" xfId="0" applyNumberFormat="1" applyFont="1" applyBorder="1" applyAlignment="1">
      <alignment horizontal="center" wrapText="1"/>
    </xf>
    <xf numFmtId="0" fontId="103" fillId="0" borderId="0" xfId="0" applyFont="1"/>
    <xf numFmtId="3" fontId="98" fillId="0" borderId="1" xfId="0" applyNumberFormat="1" applyFont="1" applyFill="1" applyBorder="1" applyAlignment="1">
      <alignment horizontal="center" wrapText="1"/>
    </xf>
    <xf numFmtId="49" fontId="92" fillId="0" borderId="1" xfId="0" applyNumberFormat="1" applyFont="1" applyBorder="1" applyAlignment="1">
      <alignment horizontal="center" wrapText="1"/>
    </xf>
    <xf numFmtId="3" fontId="98" fillId="0" borderId="1" xfId="0" applyNumberFormat="1" applyFont="1" applyBorder="1" applyAlignment="1">
      <alignment horizontal="center" wrapText="1"/>
    </xf>
    <xf numFmtId="49" fontId="95" fillId="0" borderId="1" xfId="0" applyNumberFormat="1" applyFont="1" applyBorder="1" applyAlignment="1">
      <alignment horizontal="left" wrapText="1"/>
    </xf>
    <xf numFmtId="3" fontId="98" fillId="0" borderId="1" xfId="0" applyNumberFormat="1" applyFont="1" applyFill="1" applyBorder="1" applyAlignment="1" applyProtection="1">
      <alignment horizontal="center" wrapText="1"/>
      <protection locked="0"/>
    </xf>
    <xf numFmtId="49" fontId="98" fillId="0" borderId="1" xfId="0" applyNumberFormat="1" applyFont="1" applyFill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center" wrapText="1"/>
    </xf>
    <xf numFmtId="49" fontId="93" fillId="0" borderId="1" xfId="0" applyNumberFormat="1" applyFont="1" applyBorder="1" applyAlignment="1">
      <alignment horizontal="left" wrapText="1"/>
    </xf>
    <xf numFmtId="3" fontId="98" fillId="0" borderId="1" xfId="0" applyNumberFormat="1" applyFont="1" applyFill="1" applyBorder="1" applyAlignment="1" applyProtection="1">
      <alignment horizontal="center"/>
      <protection locked="0"/>
    </xf>
    <xf numFmtId="3" fontId="94" fillId="0" borderId="1" xfId="0" applyNumberFormat="1" applyFont="1" applyBorder="1" applyAlignment="1">
      <alignment horizontal="center" wrapText="1"/>
    </xf>
    <xf numFmtId="3" fontId="100" fillId="0" borderId="1" xfId="0" applyNumberFormat="1" applyFont="1" applyFill="1" applyBorder="1" applyAlignment="1" applyProtection="1">
      <alignment horizontal="center"/>
      <protection locked="0"/>
    </xf>
    <xf numFmtId="49" fontId="93" fillId="0" borderId="1" xfId="0" applyNumberFormat="1" applyFont="1" applyFill="1" applyBorder="1" applyAlignment="1">
      <alignment horizontal="center" wrapText="1"/>
    </xf>
    <xf numFmtId="49" fontId="99" fillId="0" borderId="1" xfId="0" applyNumberFormat="1" applyFont="1" applyBorder="1" applyAlignment="1" applyProtection="1">
      <alignment horizontal="left" wrapText="1"/>
      <protection locked="0"/>
    </xf>
    <xf numFmtId="3" fontId="100" fillId="0" borderId="1" xfId="0" applyNumberFormat="1" applyFont="1" applyFill="1" applyBorder="1" applyAlignment="1">
      <alignment horizontal="center"/>
    </xf>
    <xf numFmtId="49" fontId="98" fillId="0" borderId="1" xfId="3" applyNumberFormat="1" applyFont="1" applyFill="1" applyBorder="1" applyAlignment="1">
      <alignment horizontal="left" wrapText="1"/>
    </xf>
    <xf numFmtId="3" fontId="100" fillId="0" borderId="3" xfId="0" applyNumberFormat="1" applyFont="1" applyBorder="1" applyAlignment="1">
      <alignment horizontal="center" wrapText="1"/>
    </xf>
    <xf numFmtId="49" fontId="98" fillId="0" borderId="1" xfId="0" applyNumberFormat="1" applyFont="1" applyBorder="1" applyAlignment="1" applyProtection="1">
      <alignment horizontal="left" wrapText="1"/>
      <protection locked="0"/>
    </xf>
    <xf numFmtId="49" fontId="99" fillId="3" borderId="1" xfId="0" applyNumberFormat="1" applyFont="1" applyFill="1" applyBorder="1" applyAlignment="1">
      <alignment horizontal="center" wrapText="1"/>
    </xf>
    <xf numFmtId="49" fontId="99" fillId="3" borderId="1" xfId="0" applyNumberFormat="1" applyFont="1" applyFill="1" applyBorder="1" applyAlignment="1">
      <alignment horizontal="left" wrapText="1"/>
    </xf>
    <xf numFmtId="3" fontId="104" fillId="0" borderId="1" xfId="0" applyNumberFormat="1" applyFont="1" applyBorder="1" applyAlignment="1">
      <alignment horizontal="center" wrapText="1"/>
    </xf>
    <xf numFmtId="3" fontId="105" fillId="0" borderId="1" xfId="0" applyNumberFormat="1" applyFont="1" applyBorder="1" applyAlignment="1">
      <alignment horizontal="center" wrapText="1"/>
    </xf>
    <xf numFmtId="0" fontId="96" fillId="0" borderId="0" xfId="0" applyFont="1" applyBorder="1"/>
    <xf numFmtId="3" fontId="93" fillId="0" borderId="4" xfId="0" applyNumberFormat="1" applyFont="1" applyBorder="1" applyAlignment="1">
      <alignment horizontal="center" wrapText="1"/>
    </xf>
    <xf numFmtId="3" fontId="92" fillId="0" borderId="4" xfId="0" applyNumberFormat="1" applyFont="1" applyFill="1" applyBorder="1" applyAlignment="1">
      <alignment horizontal="center" wrapText="1"/>
    </xf>
    <xf numFmtId="3" fontId="97" fillId="0" borderId="4" xfId="0" applyNumberFormat="1" applyFont="1" applyBorder="1" applyAlignment="1">
      <alignment horizontal="center" wrapText="1"/>
    </xf>
    <xf numFmtId="49" fontId="93" fillId="0" borderId="1" xfId="0" applyNumberFormat="1" applyFont="1" applyBorder="1" applyAlignment="1">
      <alignment horizontal="center"/>
    </xf>
    <xf numFmtId="49" fontId="100" fillId="0" borderId="1" xfId="0" applyNumberFormat="1" applyFont="1" applyBorder="1" applyAlignment="1">
      <alignment horizontal="center"/>
    </xf>
    <xf numFmtId="0" fontId="103" fillId="0" borderId="0" xfId="0" applyFont="1" applyBorder="1"/>
    <xf numFmtId="49" fontId="98" fillId="0" borderId="1" xfId="0" applyNumberFormat="1" applyFont="1" applyBorder="1" applyAlignment="1">
      <alignment horizontal="center"/>
    </xf>
    <xf numFmtId="49" fontId="98" fillId="0" borderId="1" xfId="0" applyNumberFormat="1" applyFont="1" applyBorder="1" applyAlignment="1">
      <alignment horizontal="left" wrapText="1"/>
    </xf>
    <xf numFmtId="3" fontId="97" fillId="0" borderId="1" xfId="0" applyNumberFormat="1" applyFont="1" applyFill="1" applyBorder="1" applyAlignment="1" applyProtection="1">
      <alignment horizontal="center" wrapText="1"/>
      <protection locked="0"/>
    </xf>
    <xf numFmtId="49" fontId="99" fillId="0" borderId="1" xfId="0" applyNumberFormat="1" applyFont="1" applyBorder="1" applyAlignment="1">
      <alignment horizontal="center"/>
    </xf>
    <xf numFmtId="49" fontId="99" fillId="0" borderId="1" xfId="0" applyNumberFormat="1" applyFont="1" applyBorder="1" applyAlignment="1">
      <alignment horizontal="left" wrapText="1"/>
    </xf>
    <xf numFmtId="49" fontId="92" fillId="0" borderId="4" xfId="0" applyNumberFormat="1" applyFont="1" applyBorder="1" applyAlignment="1">
      <alignment horizontal="center" wrapText="1"/>
    </xf>
    <xf numFmtId="49" fontId="93" fillId="0" borderId="4" xfId="0" applyNumberFormat="1" applyFont="1" applyBorder="1" applyAlignment="1">
      <alignment horizontal="center"/>
    </xf>
    <xf numFmtId="3" fontId="96" fillId="0" borderId="4" xfId="0" applyNumberFormat="1" applyFont="1" applyFill="1" applyBorder="1" applyAlignment="1">
      <alignment horizontal="center" wrapText="1"/>
    </xf>
    <xf numFmtId="0" fontId="96" fillId="0" borderId="4" xfId="0" applyFont="1" applyBorder="1" applyAlignment="1"/>
    <xf numFmtId="0" fontId="96" fillId="0" borderId="4" xfId="0" applyFont="1" applyBorder="1"/>
    <xf numFmtId="0" fontId="96" fillId="0" borderId="1" xfId="0" applyFont="1" applyBorder="1"/>
    <xf numFmtId="3" fontId="97" fillId="0" borderId="28" xfId="0" applyNumberFormat="1" applyFont="1" applyBorder="1" applyAlignment="1">
      <alignment horizontal="center" wrapText="1"/>
    </xf>
    <xf numFmtId="3" fontId="97" fillId="0" borderId="28" xfId="0" applyNumberFormat="1" applyFont="1" applyFill="1" applyBorder="1" applyAlignment="1">
      <alignment horizontal="center" wrapText="1"/>
    </xf>
    <xf numFmtId="165" fontId="93" fillId="0" borderId="1" xfId="0" applyNumberFormat="1" applyFont="1" applyBorder="1" applyAlignment="1">
      <alignment horizontal="center"/>
    </xf>
    <xf numFmtId="49" fontId="96" fillId="0" borderId="0" xfId="0" applyNumberFormat="1" applyFont="1" applyAlignment="1">
      <alignment horizontal="left" wrapText="1"/>
    </xf>
    <xf numFmtId="165" fontId="100" fillId="0" borderId="1" xfId="0" applyNumberFormat="1" applyFont="1" applyBorder="1" applyAlignment="1">
      <alignment horizontal="center"/>
    </xf>
    <xf numFmtId="3" fontId="103" fillId="0" borderId="1" xfId="0" applyNumberFormat="1" applyFont="1" applyFill="1" applyBorder="1" applyAlignment="1">
      <alignment horizontal="center" wrapText="1"/>
    </xf>
    <xf numFmtId="165" fontId="99" fillId="0" borderId="1" xfId="0" applyNumberFormat="1" applyFont="1" applyBorder="1" applyAlignment="1">
      <alignment horizontal="center"/>
    </xf>
    <xf numFmtId="3" fontId="105" fillId="0" borderId="1" xfId="0" applyNumberFormat="1" applyFont="1" applyFill="1" applyBorder="1" applyAlignment="1" applyProtection="1">
      <alignment horizontal="center" wrapText="1"/>
      <protection locked="0"/>
    </xf>
    <xf numFmtId="3" fontId="105" fillId="0" borderId="1" xfId="0" applyNumberFormat="1" applyFont="1" applyFill="1" applyBorder="1" applyAlignment="1">
      <alignment horizontal="center" wrapText="1"/>
    </xf>
    <xf numFmtId="0" fontId="101" fillId="0" borderId="1" xfId="0" applyFont="1" applyBorder="1" applyAlignment="1">
      <alignment horizontal="center"/>
    </xf>
    <xf numFmtId="49" fontId="101" fillId="0" borderId="1" xfId="0" applyNumberFormat="1" applyFont="1" applyBorder="1" applyAlignment="1">
      <alignment horizontal="center"/>
    </xf>
    <xf numFmtId="49" fontId="101" fillId="0" borderId="1" xfId="0" applyNumberFormat="1" applyFont="1" applyBorder="1" applyAlignment="1">
      <alignment horizontal="left" wrapText="1"/>
    </xf>
    <xf numFmtId="165" fontId="93" fillId="0" borderId="1" xfId="0" applyNumberFormat="1" applyFont="1" applyBorder="1" applyAlignment="1">
      <alignment horizontal="center" wrapText="1"/>
    </xf>
    <xf numFmtId="49" fontId="93" fillId="0" borderId="1" xfId="0" applyNumberFormat="1" applyFont="1" applyBorder="1" applyAlignment="1">
      <alignment horizontal="center" wrapText="1"/>
    </xf>
    <xf numFmtId="0" fontId="96" fillId="0" borderId="0" xfId="0" applyFont="1" applyAlignment="1">
      <alignment horizontal="center"/>
    </xf>
    <xf numFmtId="49" fontId="96" fillId="0" borderId="0" xfId="0" applyNumberFormat="1" applyFont="1" applyAlignment="1">
      <alignment horizontal="center"/>
    </xf>
    <xf numFmtId="0" fontId="76" fillId="0" borderId="0" xfId="0" applyFont="1" applyBorder="1"/>
    <xf numFmtId="0" fontId="14" fillId="0" borderId="0" xfId="0" applyFont="1" applyBorder="1"/>
    <xf numFmtId="0" fontId="48" fillId="0" borderId="4" xfId="0" applyFont="1" applyBorder="1" applyAlignment="1">
      <alignment horizontal="center" wrapText="1"/>
    </xf>
    <xf numFmtId="0" fontId="48" fillId="0" borderId="4" xfId="0" applyFont="1" applyBorder="1" applyAlignment="1">
      <alignment horizontal="left" wrapText="1"/>
    </xf>
    <xf numFmtId="3" fontId="48" fillId="0" borderId="33" xfId="0" applyNumberFormat="1" applyFont="1" applyBorder="1" applyAlignment="1">
      <alignment horizontal="center" wrapText="1"/>
    </xf>
    <xf numFmtId="3" fontId="48" fillId="0" borderId="3" xfId="0" applyNumberFormat="1" applyFont="1" applyBorder="1" applyAlignment="1">
      <alignment horizontal="center" wrapText="1"/>
    </xf>
    <xf numFmtId="0" fontId="53" fillId="0" borderId="0" xfId="0" applyFont="1" applyAlignment="1">
      <alignment horizontal="center"/>
    </xf>
    <xf numFmtId="49" fontId="14" fillId="0" borderId="4" xfId="0" applyNumberFormat="1" applyFont="1" applyFill="1" applyBorder="1" applyAlignment="1">
      <alignment horizontal="center" wrapText="1"/>
    </xf>
    <xf numFmtId="49" fontId="48" fillId="0" borderId="1" xfId="0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 wrapText="1"/>
    </xf>
    <xf numFmtId="49" fontId="14" fillId="0" borderId="5" xfId="0" applyNumberFormat="1" applyFont="1" applyFill="1" applyBorder="1" applyAlignment="1">
      <alignment horizontal="center" wrapText="1"/>
    </xf>
    <xf numFmtId="49" fontId="14" fillId="0" borderId="35" xfId="0" applyNumberFormat="1" applyFont="1" applyFill="1" applyBorder="1" applyAlignment="1">
      <alignment horizontal="center" wrapText="1"/>
    </xf>
    <xf numFmtId="3" fontId="14" fillId="0" borderId="5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left" wrapText="1"/>
    </xf>
    <xf numFmtId="3" fontId="48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 applyProtection="1">
      <alignment horizontal="center" wrapText="1"/>
      <protection locked="0"/>
    </xf>
    <xf numFmtId="49" fontId="20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78" fillId="0" borderId="0" xfId="0" applyFont="1"/>
    <xf numFmtId="3" fontId="83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Fill="1" applyBorder="1" applyAlignment="1">
      <alignment horizontal="center" wrapText="1"/>
    </xf>
    <xf numFmtId="0" fontId="107" fillId="0" borderId="0" xfId="0" applyFont="1"/>
    <xf numFmtId="3" fontId="84" fillId="0" borderId="1" xfId="0" applyNumberFormat="1" applyFont="1" applyBorder="1" applyAlignment="1">
      <alignment horizontal="center"/>
    </xf>
    <xf numFmtId="3" fontId="83" fillId="0" borderId="1" xfId="0" applyNumberFormat="1" applyFont="1" applyBorder="1" applyAlignment="1">
      <alignment horizontal="center" wrapText="1"/>
    </xf>
    <xf numFmtId="49" fontId="83" fillId="0" borderId="1" xfId="0" applyNumberFormat="1" applyFont="1" applyFill="1" applyBorder="1" applyAlignment="1" applyProtection="1">
      <alignment horizontal="left" wrapText="1"/>
      <protection locked="0"/>
    </xf>
    <xf numFmtId="0" fontId="83" fillId="0" borderId="1" xfId="0" applyFont="1" applyFill="1" applyBorder="1" applyAlignment="1">
      <alignment wrapText="1"/>
    </xf>
    <xf numFmtId="0" fontId="108" fillId="0" borderId="1" xfId="0" applyFont="1" applyBorder="1"/>
    <xf numFmtId="0" fontId="108" fillId="0" borderId="0" xfId="0" applyFont="1"/>
    <xf numFmtId="0" fontId="83" fillId="0" borderId="1" xfId="0" applyFont="1" applyBorder="1" applyAlignment="1">
      <alignment horizontal="left" wrapText="1"/>
    </xf>
    <xf numFmtId="49" fontId="83" fillId="3" borderId="1" xfId="0" applyNumberFormat="1" applyFont="1" applyFill="1" applyBorder="1" applyAlignment="1">
      <alignment horizontal="center" wrapText="1"/>
    </xf>
    <xf numFmtId="49" fontId="83" fillId="3" borderId="1" xfId="0" applyNumberFormat="1" applyFont="1" applyFill="1" applyBorder="1" applyAlignment="1">
      <alignment horizontal="left" wrapText="1"/>
    </xf>
    <xf numFmtId="0" fontId="83" fillId="0" borderId="0" xfId="0" applyFont="1"/>
    <xf numFmtId="0" fontId="100" fillId="0" borderId="0" xfId="0" applyFont="1"/>
    <xf numFmtId="0" fontId="83" fillId="0" borderId="1" xfId="0" applyFont="1" applyBorder="1" applyAlignment="1"/>
    <xf numFmtId="49" fontId="83" fillId="0" borderId="1" xfId="0" applyNumberFormat="1" applyFont="1" applyBorder="1" applyAlignment="1">
      <alignment horizontal="center"/>
    </xf>
    <xf numFmtId="49" fontId="109" fillId="0" borderId="28" xfId="0" applyNumberFormat="1" applyFont="1" applyBorder="1" applyAlignment="1">
      <alignment horizontal="center" wrapText="1"/>
    </xf>
    <xf numFmtId="49" fontId="24" fillId="5" borderId="1" xfId="0" applyNumberFormat="1" applyFont="1" applyFill="1" applyBorder="1" applyAlignment="1">
      <alignment horizontal="center" wrapText="1"/>
    </xf>
    <xf numFmtId="49" fontId="24" fillId="5" borderId="1" xfId="0" applyNumberFormat="1" applyFont="1" applyFill="1" applyBorder="1" applyAlignment="1" applyProtection="1">
      <alignment horizontal="left" wrapText="1"/>
      <protection locked="0"/>
    </xf>
    <xf numFmtId="3" fontId="37" fillId="5" borderId="1" xfId="0" applyNumberFormat="1" applyFont="1" applyFill="1" applyBorder="1" applyAlignment="1">
      <alignment horizontal="center"/>
    </xf>
    <xf numFmtId="49" fontId="25" fillId="0" borderId="5" xfId="0" applyNumberFormat="1" applyFont="1" applyFill="1" applyBorder="1" applyAlignment="1">
      <alignment horizontal="center" wrapText="1"/>
    </xf>
    <xf numFmtId="49" fontId="25" fillId="0" borderId="35" xfId="0" applyNumberFormat="1" applyFont="1" applyFill="1" applyBorder="1" applyAlignment="1">
      <alignment horizontal="center" wrapText="1"/>
    </xf>
    <xf numFmtId="3" fontId="80" fillId="0" borderId="1" xfId="0" applyNumberFormat="1" applyFont="1" applyFill="1" applyBorder="1" applyAlignment="1">
      <alignment horizontal="center" wrapText="1"/>
    </xf>
    <xf numFmtId="3" fontId="80" fillId="0" borderId="5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 applyProtection="1">
      <alignment horizontal="center"/>
      <protection locked="0"/>
    </xf>
    <xf numFmtId="49" fontId="11" fillId="0" borderId="1" xfId="2" applyNumberFormat="1" applyFont="1" applyFill="1" applyBorder="1" applyAlignment="1">
      <alignment horizontal="center" wrapText="1"/>
    </xf>
    <xf numFmtId="49" fontId="11" fillId="0" borderId="1" xfId="2" applyNumberFormat="1" applyFont="1" applyFill="1" applyBorder="1" applyAlignment="1">
      <alignment horizontal="left" wrapText="1"/>
    </xf>
    <xf numFmtId="3" fontId="48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0" fillId="0" borderId="0" xfId="0" applyFont="1" applyFill="1" applyBorder="1"/>
    <xf numFmtId="49" fontId="11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left" wrapText="1"/>
    </xf>
    <xf numFmtId="3" fontId="48" fillId="0" borderId="1" xfId="0" applyNumberFormat="1" applyFont="1" applyFill="1" applyBorder="1" applyAlignment="1">
      <alignment horizontal="center"/>
    </xf>
    <xf numFmtId="49" fontId="15" fillId="0" borderId="1" xfId="2" applyNumberFormat="1" applyFont="1" applyFill="1" applyBorder="1" applyAlignment="1">
      <alignment horizontal="center" wrapText="1"/>
    </xf>
    <xf numFmtId="49" fontId="15" fillId="0" borderId="1" xfId="2" applyNumberFormat="1" applyFont="1" applyFill="1" applyBorder="1" applyAlignment="1">
      <alignment horizontal="left" wrapText="1"/>
    </xf>
    <xf numFmtId="49" fontId="15" fillId="0" borderId="1" xfId="0" applyNumberFormat="1" applyFont="1" applyFill="1" applyBorder="1" applyAlignment="1">
      <alignment horizontal="center" wrapText="1"/>
    </xf>
    <xf numFmtId="0" fontId="83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27" fillId="0" borderId="1" xfId="5" applyFont="1" applyBorder="1" applyAlignment="1">
      <alignment horizontal="center" vertical="center" wrapText="1"/>
    </xf>
    <xf numFmtId="49" fontId="24" fillId="5" borderId="1" xfId="1" applyNumberFormat="1" applyFont="1" applyFill="1" applyBorder="1" applyAlignment="1" applyProtection="1">
      <alignment horizontal="left" wrapText="1"/>
      <protection locked="0"/>
    </xf>
    <xf numFmtId="0" fontId="15" fillId="5" borderId="1" xfId="5" applyFont="1" applyFill="1" applyBorder="1" applyAlignment="1">
      <alignment horizontal="center" wrapText="1"/>
    </xf>
    <xf numFmtId="3" fontId="37" fillId="5" borderId="1" xfId="5" applyNumberFormat="1" applyFont="1" applyFill="1" applyBorder="1" applyAlignment="1">
      <alignment horizontal="center" wrapText="1"/>
    </xf>
    <xf numFmtId="0" fontId="27" fillId="5" borderId="1" xfId="5" applyFont="1" applyFill="1" applyBorder="1" applyAlignment="1">
      <alignment horizontal="center" vertical="center" wrapText="1"/>
    </xf>
    <xf numFmtId="49" fontId="24" fillId="5" borderId="1" xfId="5" applyNumberFormat="1" applyFont="1" applyFill="1" applyBorder="1" applyAlignment="1" applyProtection="1">
      <alignment horizontal="center" wrapText="1"/>
      <protection locked="0"/>
    </xf>
    <xf numFmtId="3" fontId="24" fillId="5" borderId="1" xfId="5" applyNumberFormat="1" applyFont="1" applyFill="1" applyBorder="1" applyAlignment="1" applyProtection="1">
      <alignment horizontal="center" wrapText="1"/>
      <protection locked="0"/>
    </xf>
    <xf numFmtId="49" fontId="11" fillId="0" borderId="5" xfId="0" applyNumberFormat="1" applyFont="1" applyFill="1" applyBorder="1" applyAlignment="1">
      <alignment horizontal="center" wrapText="1"/>
    </xf>
    <xf numFmtId="49" fontId="11" fillId="0" borderId="5" xfId="0" applyNumberFormat="1" applyFont="1" applyFill="1" applyBorder="1" applyAlignment="1">
      <alignment horizontal="left" wrapText="1"/>
    </xf>
    <xf numFmtId="49" fontId="14" fillId="0" borderId="0" xfId="0" applyNumberFormat="1" applyFont="1" applyFill="1" applyBorder="1" applyAlignment="1">
      <alignment horizontal="center" wrapText="1"/>
    </xf>
    <xf numFmtId="49" fontId="48" fillId="0" borderId="0" xfId="0" applyNumberFormat="1" applyFont="1" applyBorder="1" applyAlignment="1">
      <alignment horizontal="left" wrapText="1"/>
    </xf>
    <xf numFmtId="0" fontId="27" fillId="0" borderId="0" xfId="5" applyFont="1" applyBorder="1" applyAlignment="1">
      <alignment horizontal="center" vertical="center" wrapText="1"/>
    </xf>
    <xf numFmtId="49" fontId="11" fillId="0" borderId="0" xfId="2" applyNumberFormat="1" applyFont="1" applyFill="1" applyBorder="1" applyAlignment="1">
      <alignment horizontal="center" wrapText="1"/>
    </xf>
    <xf numFmtId="49" fontId="11" fillId="0" borderId="0" xfId="2" applyNumberFormat="1" applyFont="1" applyFill="1" applyBorder="1" applyAlignment="1">
      <alignment horizontal="left" wrapText="1"/>
    </xf>
    <xf numFmtId="49" fontId="98" fillId="0" borderId="0" xfId="2" applyNumberFormat="1" applyFont="1" applyFill="1" applyBorder="1" applyAlignment="1">
      <alignment horizontal="center" wrapText="1"/>
    </xf>
    <xf numFmtId="49" fontId="98" fillId="0" borderId="0" xfId="2" applyNumberFormat="1" applyFont="1" applyFill="1" applyBorder="1" applyAlignment="1">
      <alignment horizontal="left" wrapText="1"/>
    </xf>
    <xf numFmtId="49" fontId="48" fillId="0" borderId="0" xfId="0" applyNumberFormat="1" applyFont="1" applyAlignment="1">
      <alignment horizontal="center" vertical="center"/>
    </xf>
    <xf numFmtId="49" fontId="78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 applyProtection="1">
      <alignment horizontal="center" vertical="top"/>
      <protection locked="0"/>
    </xf>
    <xf numFmtId="3" fontId="13" fillId="0" borderId="1" xfId="0" applyNumberFormat="1" applyFont="1" applyFill="1" applyBorder="1" applyAlignment="1">
      <alignment horizontal="center" wrapText="1"/>
    </xf>
    <xf numFmtId="49" fontId="80" fillId="0" borderId="1" xfId="0" applyNumberFormat="1" applyFont="1" applyFill="1" applyBorder="1" applyAlignment="1">
      <alignment horizontal="left" wrapText="1"/>
    </xf>
    <xf numFmtId="49" fontId="80" fillId="0" borderId="1" xfId="0" applyNumberFormat="1" applyFont="1" applyBorder="1" applyAlignment="1">
      <alignment horizontal="left" wrapText="1"/>
    </xf>
    <xf numFmtId="49" fontId="13" fillId="5" borderId="1" xfId="0" applyNumberFormat="1" applyFont="1" applyFill="1" applyBorder="1" applyAlignment="1">
      <alignment horizontal="center" wrapText="1"/>
    </xf>
    <xf numFmtId="49" fontId="88" fillId="5" borderId="1" xfId="0" applyNumberFormat="1" applyFont="1" applyFill="1" applyBorder="1" applyAlignment="1" applyProtection="1">
      <alignment horizontal="left" wrapText="1"/>
      <protection locked="0"/>
    </xf>
    <xf numFmtId="3" fontId="9" fillId="5" borderId="1" xfId="0" applyNumberFormat="1" applyFont="1" applyFill="1" applyBorder="1" applyAlignment="1">
      <alignment horizontal="center" wrapText="1"/>
    </xf>
    <xf numFmtId="49" fontId="13" fillId="5" borderId="1" xfId="0" applyNumberFormat="1" applyFont="1" applyFill="1" applyBorder="1" applyAlignment="1" applyProtection="1">
      <alignment horizontal="left" wrapText="1"/>
      <protection locked="0"/>
    </xf>
    <xf numFmtId="49" fontId="75" fillId="0" borderId="1" xfId="0" applyNumberFormat="1" applyFont="1" applyFill="1" applyBorder="1" applyAlignment="1">
      <alignment horizontal="left" wrapText="1"/>
    </xf>
    <xf numFmtId="49" fontId="75" fillId="0" borderId="1" xfId="0" applyNumberFormat="1" applyFont="1" applyBorder="1" applyAlignment="1">
      <alignment horizontal="left" wrapText="1"/>
    </xf>
    <xf numFmtId="3" fontId="37" fillId="5" borderId="1" xfId="0" applyNumberFormat="1" applyFont="1" applyFill="1" applyBorder="1" applyAlignment="1">
      <alignment horizontal="center" wrapText="1"/>
    </xf>
    <xf numFmtId="49" fontId="106" fillId="5" borderId="1" xfId="0" applyNumberFormat="1" applyFont="1" applyFill="1" applyBorder="1" applyAlignment="1" applyProtection="1">
      <alignment horizontal="left" wrapText="1"/>
      <protection locked="0"/>
    </xf>
    <xf numFmtId="49" fontId="38" fillId="5" borderId="1" xfId="0" applyNumberFormat="1" applyFont="1" applyFill="1" applyBorder="1" applyAlignment="1" applyProtection="1">
      <alignment horizontal="left" wrapText="1"/>
      <protection locked="0"/>
    </xf>
    <xf numFmtId="3" fontId="15" fillId="0" borderId="1" xfId="0" applyNumberFormat="1" applyFont="1" applyFill="1" applyBorder="1" applyAlignment="1">
      <alignment horizontal="center" wrapText="1"/>
    </xf>
    <xf numFmtId="49" fontId="13" fillId="5" borderId="1" xfId="1" applyNumberFormat="1" applyFont="1" applyFill="1" applyBorder="1" applyAlignment="1" applyProtection="1">
      <alignment horizontal="left" wrapText="1"/>
      <protection locked="0"/>
    </xf>
    <xf numFmtId="3" fontId="13" fillId="5" borderId="1" xfId="0" applyNumberFormat="1" applyFont="1" applyFill="1" applyBorder="1" applyAlignment="1">
      <alignment horizontal="center" wrapText="1"/>
    </xf>
    <xf numFmtId="0" fontId="13" fillId="0" borderId="0" xfId="0" applyFont="1" applyFill="1"/>
    <xf numFmtId="49" fontId="48" fillId="0" borderId="0" xfId="0" applyNumberFormat="1" applyFont="1" applyAlignment="1">
      <alignment horizontal="left" wrapText="1"/>
    </xf>
    <xf numFmtId="0" fontId="14" fillId="0" borderId="0" xfId="0" applyFont="1" applyFill="1"/>
    <xf numFmtId="49" fontId="14" fillId="0" borderId="1" xfId="0" applyNumberFormat="1" applyFont="1" applyFill="1" applyBorder="1" applyAlignment="1" applyProtection="1">
      <alignment horizontal="left" wrapText="1"/>
      <protection locked="0"/>
    </xf>
    <xf numFmtId="0" fontId="14" fillId="0" borderId="0" xfId="0" applyFont="1" applyAlignment="1">
      <alignment horizontal="left"/>
    </xf>
    <xf numFmtId="0" fontId="14" fillId="0" borderId="0" xfId="0" applyFont="1" applyFill="1" applyAlignment="1">
      <alignment horizontal="left"/>
    </xf>
    <xf numFmtId="49" fontId="48" fillId="0" borderId="1" xfId="0" applyNumberFormat="1" applyFont="1" applyFill="1" applyBorder="1" applyAlignment="1">
      <alignment horizontal="left" wrapText="1"/>
    </xf>
    <xf numFmtId="49" fontId="80" fillId="0" borderId="1" xfId="0" applyNumberFormat="1" applyFont="1" applyFill="1" applyBorder="1" applyAlignment="1">
      <alignment horizontal="center" wrapText="1"/>
    </xf>
    <xf numFmtId="49" fontId="48" fillId="0" borderId="1" xfId="0" applyNumberFormat="1" applyFont="1" applyFill="1" applyBorder="1" applyAlignment="1">
      <alignment horizontal="center" wrapText="1"/>
    </xf>
    <xf numFmtId="49" fontId="48" fillId="0" borderId="4" xfId="0" applyNumberFormat="1" applyFont="1" applyFill="1" applyBorder="1" applyAlignment="1">
      <alignment horizontal="left" wrapText="1"/>
    </xf>
    <xf numFmtId="3" fontId="48" fillId="0" borderId="1" xfId="0" applyNumberFormat="1" applyFont="1" applyFill="1" applyBorder="1" applyAlignment="1" applyProtection="1">
      <alignment horizontal="center" wrapText="1"/>
      <protection locked="0"/>
    </xf>
    <xf numFmtId="49" fontId="11" fillId="0" borderId="28" xfId="0" applyNumberFormat="1" applyFont="1" applyFill="1" applyBorder="1" applyAlignment="1">
      <alignment horizontal="center" wrapText="1"/>
    </xf>
    <xf numFmtId="3" fontId="48" fillId="0" borderId="3" xfId="0" applyNumberFormat="1" applyFont="1" applyFill="1" applyBorder="1" applyAlignment="1">
      <alignment horizontal="center" wrapText="1"/>
    </xf>
    <xf numFmtId="0" fontId="48" fillId="0" borderId="5" xfId="0" applyFont="1" applyBorder="1" applyAlignment="1">
      <alignment horizontal="left" wrapText="1"/>
    </xf>
    <xf numFmtId="49" fontId="48" fillId="0" borderId="5" xfId="0" applyNumberFormat="1" applyFont="1" applyBorder="1" applyAlignment="1">
      <alignment horizontal="left" wrapText="1"/>
    </xf>
    <xf numFmtId="49" fontId="11" fillId="3" borderId="1" xfId="0" applyNumberFormat="1" applyFont="1" applyFill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3" fontId="88" fillId="5" borderId="1" xfId="0" applyNumberFormat="1" applyFont="1" applyFill="1" applyBorder="1" applyAlignment="1">
      <alignment horizontal="center" wrapText="1"/>
    </xf>
    <xf numFmtId="3" fontId="42" fillId="5" borderId="1" xfId="0" applyNumberFormat="1" applyFont="1" applyFill="1" applyBorder="1" applyAlignment="1">
      <alignment horizontal="center" wrapText="1"/>
    </xf>
    <xf numFmtId="3" fontId="37" fillId="0" borderId="1" xfId="0" applyNumberFormat="1" applyFont="1" applyBorder="1" applyAlignment="1">
      <alignment horizontal="center"/>
    </xf>
    <xf numFmtId="0" fontId="55" fillId="0" borderId="1" xfId="0" applyFont="1" applyBorder="1"/>
    <xf numFmtId="0" fontId="78" fillId="0" borderId="1" xfId="0" applyFont="1" applyBorder="1"/>
    <xf numFmtId="49" fontId="20" fillId="0" borderId="0" xfId="0" applyNumberFormat="1" applyFont="1" applyAlignment="1">
      <alignment horizontal="left" wrapText="1"/>
    </xf>
    <xf numFmtId="0" fontId="110" fillId="0" borderId="0" xfId="0" applyFont="1"/>
    <xf numFmtId="0" fontId="20" fillId="0" borderId="0" xfId="0" applyFont="1" applyAlignment="1">
      <alignment horizontal="left" wrapText="1"/>
    </xf>
    <xf numFmtId="49" fontId="25" fillId="0" borderId="1" xfId="0" applyNumberFormat="1" applyFont="1" applyFill="1" applyBorder="1" applyAlignment="1" applyProtection="1">
      <alignment horizontal="left" wrapText="1"/>
      <protection locked="0"/>
    </xf>
    <xf numFmtId="49" fontId="20" fillId="0" borderId="1" xfId="0" applyNumberFormat="1" applyFont="1" applyBorder="1" applyAlignment="1">
      <alignment horizontal="center" wrapText="1"/>
    </xf>
    <xf numFmtId="49" fontId="20" fillId="0" borderId="1" xfId="0" applyNumberFormat="1" applyFont="1" applyFill="1" applyBorder="1" applyAlignment="1" applyProtection="1">
      <alignment horizontal="left" wrapText="1"/>
      <protection locked="0"/>
    </xf>
    <xf numFmtId="0" fontId="16" fillId="0" borderId="1" xfId="0" applyFont="1" applyBorder="1"/>
    <xf numFmtId="49" fontId="20" fillId="0" borderId="28" xfId="0" applyNumberFormat="1" applyFont="1" applyFill="1" applyBorder="1" applyAlignment="1">
      <alignment horizontal="center" wrapText="1"/>
    </xf>
    <xf numFmtId="0" fontId="20" fillId="0" borderId="5" xfId="0" applyFont="1" applyBorder="1" applyAlignment="1">
      <alignment horizontal="left" wrapText="1"/>
    </xf>
    <xf numFmtId="49" fontId="25" fillId="0" borderId="28" xfId="0" applyNumberFormat="1" applyFont="1" applyFill="1" applyBorder="1" applyAlignment="1">
      <alignment horizontal="center" wrapText="1"/>
    </xf>
    <xf numFmtId="49" fontId="20" fillId="0" borderId="5" xfId="0" applyNumberFormat="1" applyFont="1" applyBorder="1" applyAlignment="1">
      <alignment horizontal="left" wrapText="1"/>
    </xf>
    <xf numFmtId="0" fontId="111" fillId="0" borderId="0" xfId="0" applyFont="1"/>
    <xf numFmtId="49" fontId="15" fillId="3" borderId="1" xfId="0" applyNumberFormat="1" applyFont="1" applyFill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left" wrapText="1"/>
    </xf>
    <xf numFmtId="0" fontId="16" fillId="0" borderId="0" xfId="0" applyFont="1" applyAlignment="1">
      <alignment horizontal="center"/>
    </xf>
    <xf numFmtId="0" fontId="83" fillId="0" borderId="1" xfId="0" applyFont="1" applyBorder="1" applyAlignment="1">
      <alignment horizontal="center" wrapText="1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3" fontId="82" fillId="5" borderId="1" xfId="0" applyNumberFormat="1" applyFont="1" applyFill="1" applyBorder="1" applyAlignment="1">
      <alignment horizontal="center" wrapText="1"/>
    </xf>
    <xf numFmtId="49" fontId="11" fillId="0" borderId="5" xfId="0" applyNumberFormat="1" applyFont="1" applyBorder="1" applyAlignment="1" applyProtection="1">
      <alignment horizontal="left" wrapText="1"/>
      <protection locked="0"/>
    </xf>
    <xf numFmtId="49" fontId="20" fillId="0" borderId="28" xfId="0" applyNumberFormat="1" applyFont="1" applyBorder="1" applyAlignment="1">
      <alignment horizontal="center" wrapText="1"/>
    </xf>
    <xf numFmtId="3" fontId="20" fillId="0" borderId="1" xfId="0" applyNumberFormat="1" applyFont="1" applyFill="1" applyBorder="1" applyAlignment="1">
      <alignment horizontal="center"/>
    </xf>
    <xf numFmtId="3" fontId="37" fillId="0" borderId="1" xfId="0" applyNumberFormat="1" applyFont="1" applyFill="1" applyBorder="1" applyAlignment="1">
      <alignment horizontal="center"/>
    </xf>
    <xf numFmtId="49" fontId="112" fillId="0" borderId="1" xfId="0" applyNumberFormat="1" applyFont="1" applyFill="1" applyBorder="1" applyAlignment="1">
      <alignment horizontal="center" wrapText="1"/>
    </xf>
    <xf numFmtId="49" fontId="74" fillId="0" borderId="1" xfId="0" applyNumberFormat="1" applyFont="1" applyFill="1" applyBorder="1" applyAlignment="1">
      <alignment horizontal="left" wrapText="1"/>
    </xf>
    <xf numFmtId="3" fontId="72" fillId="0" borderId="1" xfId="0" applyNumberFormat="1" applyFont="1" applyFill="1" applyBorder="1" applyAlignment="1">
      <alignment horizontal="center" wrapText="1"/>
    </xf>
    <xf numFmtId="3" fontId="113" fillId="0" borderId="1" xfId="0" applyNumberFormat="1" applyFont="1" applyFill="1" applyBorder="1" applyAlignment="1">
      <alignment horizontal="center" wrapText="1"/>
    </xf>
    <xf numFmtId="3" fontId="74" fillId="0" borderId="1" xfId="0" applyNumberFormat="1" applyFont="1" applyFill="1" applyBorder="1" applyAlignment="1">
      <alignment horizontal="center" wrapText="1"/>
    </xf>
    <xf numFmtId="3" fontId="112" fillId="0" borderId="1" xfId="0" applyNumberFormat="1" applyFont="1" applyFill="1" applyBorder="1" applyAlignment="1">
      <alignment horizontal="center" wrapText="1"/>
    </xf>
    <xf numFmtId="0" fontId="112" fillId="0" borderId="0" xfId="0" applyFont="1"/>
    <xf numFmtId="0" fontId="112" fillId="0" borderId="0" xfId="0" applyFont="1" applyFill="1"/>
    <xf numFmtId="3" fontId="114" fillId="0" borderId="0" xfId="0" applyNumberFormat="1" applyFont="1"/>
    <xf numFmtId="0" fontId="114" fillId="0" borderId="0" xfId="0" applyFont="1"/>
    <xf numFmtId="0" fontId="49" fillId="3" borderId="0" xfId="4" applyFont="1" applyFill="1" applyBorder="1"/>
    <xf numFmtId="49" fontId="47" fillId="0" borderId="1" xfId="4" applyNumberFormat="1" applyFont="1" applyFill="1" applyBorder="1" applyAlignment="1">
      <alignment vertical="center" wrapText="1"/>
    </xf>
    <xf numFmtId="49" fontId="115" fillId="0" borderId="1" xfId="0" applyNumberFormat="1" applyFont="1" applyFill="1" applyBorder="1" applyAlignment="1">
      <alignment horizontal="left" wrapText="1"/>
    </xf>
    <xf numFmtId="0" fontId="112" fillId="0" borderId="0" xfId="0" applyFont="1" applyFill="1" applyAlignment="1">
      <alignment horizontal="center"/>
    </xf>
    <xf numFmtId="49" fontId="116" fillId="0" borderId="1" xfId="0" applyNumberFormat="1" applyFont="1" applyBorder="1" applyAlignment="1">
      <alignment horizontal="center" wrapText="1"/>
    </xf>
    <xf numFmtId="3" fontId="39" fillId="0" borderId="3" xfId="0" applyNumberFormat="1" applyFont="1" applyBorder="1" applyAlignment="1">
      <alignment horizontal="center" wrapText="1"/>
    </xf>
    <xf numFmtId="3" fontId="39" fillId="0" borderId="1" xfId="0" applyNumberFormat="1" applyFont="1" applyBorder="1" applyAlignment="1">
      <alignment horizontal="center" wrapText="1"/>
    </xf>
    <xf numFmtId="3" fontId="115" fillId="0" borderId="1" xfId="0" applyNumberFormat="1" applyFont="1" applyBorder="1" applyAlignment="1">
      <alignment horizontal="center" wrapText="1"/>
    </xf>
    <xf numFmtId="0" fontId="117" fillId="0" borderId="0" xfId="0" applyFont="1"/>
    <xf numFmtId="49" fontId="37" fillId="5" borderId="1" xfId="0" applyNumberFormat="1" applyFont="1" applyFill="1" applyBorder="1" applyAlignment="1">
      <alignment horizontal="center"/>
    </xf>
    <xf numFmtId="49" fontId="37" fillId="5" borderId="1" xfId="0" applyNumberFormat="1" applyFont="1" applyFill="1" applyBorder="1" applyAlignment="1">
      <alignment horizontal="center" wrapText="1"/>
    </xf>
    <xf numFmtId="49" fontId="37" fillId="5" borderId="1" xfId="1" applyNumberFormat="1" applyFont="1" applyFill="1" applyBorder="1" applyAlignment="1" applyProtection="1">
      <alignment horizontal="left" wrapText="1"/>
      <protection locked="0"/>
    </xf>
    <xf numFmtId="0" fontId="58" fillId="5" borderId="1" xfId="0" applyFont="1" applyFill="1" applyBorder="1" applyAlignment="1"/>
    <xf numFmtId="0" fontId="119" fillId="5" borderId="1" xfId="0" applyFont="1" applyFill="1" applyBorder="1" applyAlignment="1"/>
    <xf numFmtId="0" fontId="83" fillId="5" borderId="1" xfId="0" applyFont="1" applyFill="1" applyBorder="1" applyAlignment="1">
      <alignment wrapText="1"/>
    </xf>
    <xf numFmtId="0" fontId="119" fillId="5" borderId="1" xfId="0" applyFont="1" applyFill="1" applyBorder="1" applyAlignment="1">
      <alignment horizontal="justify" wrapText="1"/>
    </xf>
    <xf numFmtId="0" fontId="119" fillId="5" borderId="1" xfId="0" applyFont="1" applyFill="1" applyBorder="1" applyAlignment="1">
      <alignment wrapText="1"/>
    </xf>
    <xf numFmtId="0" fontId="31" fillId="0" borderId="0" xfId="0" applyFont="1" applyAlignment="1"/>
    <xf numFmtId="0" fontId="32" fillId="0" borderId="36" xfId="0" applyFont="1" applyBorder="1" applyAlignment="1">
      <alignment horizontal="left" wrapText="1"/>
    </xf>
    <xf numFmtId="0" fontId="30" fillId="0" borderId="0" xfId="0" applyFont="1" applyBorder="1"/>
    <xf numFmtId="3" fontId="33" fillId="0" borderId="10" xfId="0" applyNumberFormat="1" applyFont="1" applyBorder="1" applyAlignment="1" applyProtection="1">
      <alignment wrapText="1"/>
      <protection locked="0"/>
    </xf>
    <xf numFmtId="3" fontId="33" fillId="0" borderId="9" xfId="0" applyNumberFormat="1" applyFont="1" applyBorder="1" applyAlignment="1">
      <alignment wrapText="1"/>
    </xf>
    <xf numFmtId="3" fontId="33" fillId="0" borderId="9" xfId="0" applyNumberFormat="1" applyFont="1" applyBorder="1" applyAlignment="1">
      <alignment horizontal="right" wrapText="1"/>
    </xf>
    <xf numFmtId="3" fontId="33" fillId="0" borderId="11" xfId="0" applyNumberFormat="1" applyFont="1" applyBorder="1" applyAlignment="1">
      <alignment horizontal="right" wrapText="1"/>
    </xf>
    <xf numFmtId="3" fontId="33" fillId="0" borderId="10" xfId="0" applyNumberFormat="1" applyFont="1" applyBorder="1" applyAlignment="1">
      <alignment wrapText="1"/>
    </xf>
    <xf numFmtId="4" fontId="122" fillId="0" borderId="10" xfId="0" applyNumberFormat="1" applyFont="1" applyBorder="1" applyAlignment="1">
      <alignment horizontal="center" wrapText="1"/>
    </xf>
    <xf numFmtId="4" fontId="122" fillId="0" borderId="13" xfId="0" applyNumberFormat="1" applyFont="1" applyBorder="1" applyAlignment="1">
      <alignment horizontal="center" wrapText="1"/>
    </xf>
    <xf numFmtId="3" fontId="122" fillId="0" borderId="10" xfId="0" applyNumberFormat="1" applyFont="1" applyBorder="1" applyAlignment="1">
      <alignment horizontal="right" wrapText="1"/>
    </xf>
    <xf numFmtId="3" fontId="33" fillId="0" borderId="10" xfId="0" applyNumberFormat="1" applyFont="1" applyBorder="1" applyAlignment="1">
      <alignment horizontal="right" wrapText="1"/>
    </xf>
    <xf numFmtId="3" fontId="33" fillId="0" borderId="10" xfId="0" applyNumberFormat="1" applyFont="1" applyBorder="1" applyAlignment="1" applyProtection="1">
      <alignment horizontal="right" wrapText="1"/>
      <protection locked="0"/>
    </xf>
    <xf numFmtId="3" fontId="122" fillId="0" borderId="13" xfId="0" applyNumberFormat="1" applyFont="1" applyBorder="1" applyAlignment="1">
      <alignment horizontal="center" wrapText="1"/>
    </xf>
    <xf numFmtId="3" fontId="33" fillId="0" borderId="13" xfId="0" applyNumberFormat="1" applyFont="1" applyBorder="1" applyAlignment="1">
      <alignment horizontal="right" wrapText="1"/>
    </xf>
    <xf numFmtId="3" fontId="122" fillId="0" borderId="13" xfId="0" applyNumberFormat="1" applyFont="1" applyBorder="1" applyAlignment="1">
      <alignment horizontal="right" wrapText="1"/>
    </xf>
    <xf numFmtId="3" fontId="122" fillId="0" borderId="10" xfId="0" applyNumberFormat="1" applyFont="1" applyBorder="1" applyAlignment="1">
      <alignment horizontal="center" wrapText="1"/>
    </xf>
    <xf numFmtId="3" fontId="122" fillId="0" borderId="10" xfId="0" applyNumberFormat="1" applyFont="1" applyBorder="1" applyAlignment="1">
      <alignment wrapText="1"/>
    </xf>
    <xf numFmtId="3" fontId="33" fillId="0" borderId="30" xfId="0" applyNumberFormat="1" applyFont="1" applyBorder="1" applyAlignment="1" applyProtection="1">
      <alignment horizontal="right" wrapText="1"/>
      <protection locked="0"/>
    </xf>
    <xf numFmtId="3" fontId="33" fillId="0" borderId="30" xfId="0" applyNumberFormat="1" applyFont="1" applyBorder="1" applyAlignment="1">
      <alignment horizontal="right" wrapText="1"/>
    </xf>
    <xf numFmtId="3" fontId="122" fillId="0" borderId="30" xfId="0" applyNumberFormat="1" applyFont="1" applyBorder="1" applyAlignment="1">
      <alignment horizontal="center" wrapText="1"/>
    </xf>
    <xf numFmtId="3" fontId="122" fillId="0" borderId="31" xfId="0" applyNumberFormat="1" applyFont="1" applyBorder="1" applyAlignment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3" fontId="33" fillId="0" borderId="13" xfId="0" applyNumberFormat="1" applyFont="1" applyBorder="1" applyAlignment="1">
      <alignment horizontal="center" wrapText="1"/>
    </xf>
    <xf numFmtId="0" fontId="122" fillId="0" borderId="10" xfId="0" applyFont="1" applyBorder="1" applyAlignment="1">
      <alignment horizontal="center" wrapText="1"/>
    </xf>
    <xf numFmtId="3" fontId="122" fillId="0" borderId="10" xfId="0" applyNumberFormat="1" applyFont="1" applyFill="1" applyBorder="1" applyAlignment="1">
      <alignment horizontal="right" wrapText="1"/>
    </xf>
    <xf numFmtId="3" fontId="122" fillId="0" borderId="13" xfId="0" applyNumberFormat="1" applyFont="1" applyFill="1" applyBorder="1" applyAlignment="1">
      <alignment horizontal="center" wrapText="1"/>
    </xf>
    <xf numFmtId="0" fontId="122" fillId="0" borderId="10" xfId="0" applyFont="1" applyBorder="1" applyAlignment="1">
      <alignment horizontal="right" wrapText="1"/>
    </xf>
    <xf numFmtId="0" fontId="33" fillId="0" borderId="10" xfId="0" applyFont="1" applyBorder="1" applyAlignment="1">
      <alignment horizontal="right" wrapText="1"/>
    </xf>
    <xf numFmtId="3" fontId="33" fillId="0" borderId="10" xfId="0" applyNumberFormat="1" applyFont="1" applyBorder="1" applyAlignment="1">
      <alignment horizontal="right" vertical="center" wrapText="1"/>
    </xf>
    <xf numFmtId="3" fontId="122" fillId="0" borderId="13" xfId="0" applyNumberFormat="1" applyFont="1" applyBorder="1" applyAlignment="1">
      <alignment horizontal="center" vertical="center" wrapText="1"/>
    </xf>
    <xf numFmtId="3" fontId="122" fillId="0" borderId="13" xfId="0" applyNumberFormat="1" applyFont="1" applyBorder="1" applyAlignment="1">
      <alignment wrapText="1"/>
    </xf>
    <xf numFmtId="0" fontId="63" fillId="0" borderId="24" xfId="0" applyFont="1" applyBorder="1" applyAlignment="1">
      <alignment horizontal="left"/>
    </xf>
    <xf numFmtId="0" fontId="122" fillId="0" borderId="13" xfId="0" applyFont="1" applyBorder="1" applyAlignment="1">
      <alignment horizontal="center" wrapText="1"/>
    </xf>
    <xf numFmtId="0" fontId="122" fillId="0" borderId="30" xfId="0" applyFont="1" applyBorder="1" applyAlignment="1">
      <alignment horizontal="center" wrapText="1"/>
    </xf>
    <xf numFmtId="0" fontId="122" fillId="0" borderId="31" xfId="0" applyFont="1" applyBorder="1" applyAlignment="1">
      <alignment horizontal="center" wrapText="1"/>
    </xf>
    <xf numFmtId="3" fontId="122" fillId="0" borderId="30" xfId="0" applyNumberFormat="1" applyFont="1" applyBorder="1" applyAlignment="1">
      <alignment horizontal="right" wrapText="1"/>
    </xf>
    <xf numFmtId="3" fontId="33" fillId="0" borderId="26" xfId="0" applyNumberFormat="1" applyFont="1" applyBorder="1" applyAlignment="1">
      <alignment horizontal="right" wrapText="1"/>
    </xf>
    <xf numFmtId="3" fontId="33" fillId="0" borderId="32" xfId="0" applyNumberFormat="1" applyFont="1" applyBorder="1" applyAlignment="1">
      <alignment horizontal="right" wrapText="1"/>
    </xf>
    <xf numFmtId="0" fontId="123" fillId="0" borderId="0" xfId="0" applyFont="1"/>
    <xf numFmtId="0" fontId="123" fillId="0" borderId="0" xfId="0" applyFont="1" applyFill="1"/>
    <xf numFmtId="0" fontId="117" fillId="6" borderId="0" xfId="0" applyFont="1" applyFill="1"/>
    <xf numFmtId="49" fontId="116" fillId="0" borderId="1" xfId="0" applyNumberFormat="1" applyFont="1" applyFill="1" applyBorder="1" applyAlignment="1">
      <alignment horizontal="center" wrapText="1"/>
    </xf>
    <xf numFmtId="49" fontId="116" fillId="0" borderId="28" xfId="0" applyNumberFormat="1" applyFont="1" applyFill="1" applyBorder="1" applyAlignment="1">
      <alignment horizontal="center" wrapText="1"/>
    </xf>
    <xf numFmtId="3" fontId="39" fillId="0" borderId="3" xfId="0" applyNumberFormat="1" applyFont="1" applyFill="1" applyBorder="1" applyAlignment="1">
      <alignment horizontal="center" wrapText="1"/>
    </xf>
    <xf numFmtId="3" fontId="39" fillId="0" borderId="1" xfId="0" applyNumberFormat="1" applyFont="1" applyFill="1" applyBorder="1" applyAlignment="1">
      <alignment horizontal="center" wrapText="1"/>
    </xf>
    <xf numFmtId="3" fontId="115" fillId="0" borderId="1" xfId="0" applyNumberFormat="1" applyFont="1" applyFill="1" applyBorder="1" applyAlignment="1">
      <alignment horizontal="center" wrapText="1"/>
    </xf>
    <xf numFmtId="0" fontId="117" fillId="0" borderId="0" xfId="0" applyFont="1" applyFill="1"/>
    <xf numFmtId="49" fontId="93" fillId="0" borderId="0" xfId="0" applyNumberFormat="1" applyFont="1" applyFill="1" applyBorder="1" applyAlignment="1">
      <alignment horizontal="center" wrapText="1"/>
    </xf>
    <xf numFmtId="49" fontId="93" fillId="0" borderId="0" xfId="0" applyNumberFormat="1" applyFont="1" applyFill="1" applyBorder="1" applyAlignment="1">
      <alignment horizontal="left" wrapText="1"/>
    </xf>
    <xf numFmtId="3" fontId="72" fillId="0" borderId="3" xfId="0" applyNumberFormat="1" applyFont="1" applyBorder="1" applyAlignment="1">
      <alignment horizontal="center" wrapText="1"/>
    </xf>
    <xf numFmtId="49" fontId="112" fillId="0" borderId="1" xfId="0" applyNumberFormat="1" applyFont="1" applyBorder="1" applyAlignment="1">
      <alignment horizontal="center" wrapText="1"/>
    </xf>
    <xf numFmtId="49" fontId="112" fillId="0" borderId="28" xfId="0" applyNumberFormat="1" applyFont="1" applyBorder="1" applyAlignment="1">
      <alignment horizontal="center" wrapText="1"/>
    </xf>
    <xf numFmtId="3" fontId="72" fillId="0" borderId="1" xfId="0" applyNumberFormat="1" applyFont="1" applyBorder="1" applyAlignment="1">
      <alignment horizontal="center" wrapText="1"/>
    </xf>
    <xf numFmtId="0" fontId="124" fillId="0" borderId="0" xfId="0" applyFont="1"/>
    <xf numFmtId="49" fontId="91" fillId="0" borderId="5" xfId="0" applyNumberFormat="1" applyFont="1" applyFill="1" applyBorder="1" applyAlignment="1">
      <alignment horizontal="left" wrapText="1"/>
    </xf>
    <xf numFmtId="0" fontId="39" fillId="0" borderId="23" xfId="0" applyFont="1" applyBorder="1" applyAlignment="1">
      <alignment horizontal="left" wrapText="1"/>
    </xf>
    <xf numFmtId="3" fontId="125" fillId="0" borderId="1" xfId="0" applyNumberFormat="1" applyFont="1" applyBorder="1" applyAlignment="1">
      <alignment horizontal="center" wrapText="1"/>
    </xf>
    <xf numFmtId="0" fontId="16" fillId="0" borderId="0" xfId="0" applyFont="1" applyFill="1"/>
    <xf numFmtId="3" fontId="78" fillId="0" borderId="0" xfId="0" applyNumberFormat="1" applyFont="1" applyFill="1"/>
    <xf numFmtId="0" fontId="20" fillId="0" borderId="5" xfId="0" applyFont="1" applyBorder="1" applyAlignment="1">
      <alignment horizontal="center"/>
    </xf>
    <xf numFmtId="3" fontId="37" fillId="0" borderId="1" xfId="0" applyNumberFormat="1" applyFont="1" applyFill="1" applyBorder="1" applyAlignment="1">
      <alignment horizontal="center" wrapText="1"/>
    </xf>
    <xf numFmtId="3" fontId="60" fillId="0" borderId="0" xfId="0" applyNumberFormat="1" applyFont="1" applyFill="1"/>
    <xf numFmtId="0" fontId="20" fillId="0" borderId="0" xfId="0" applyFont="1" applyFill="1"/>
    <xf numFmtId="0" fontId="20" fillId="0" borderId="0" xfId="4" applyFont="1" applyAlignment="1">
      <alignment horizontal="right"/>
    </xf>
    <xf numFmtId="0" fontId="43" fillId="0" borderId="1" xfId="4" applyFont="1" applyFill="1" applyBorder="1" applyAlignment="1">
      <alignment horizontal="center" vertical="center"/>
    </xf>
    <xf numFmtId="0" fontId="43" fillId="0" borderId="1" xfId="4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1" fontId="2" fillId="0" borderId="0" xfId="4" applyNumberFormat="1" applyFont="1" applyFill="1" applyBorder="1" applyAlignment="1">
      <alignment horizontal="right" vertical="top" wrapText="1"/>
    </xf>
    <xf numFmtId="49" fontId="48" fillId="0" borderId="37" xfId="4" applyNumberFormat="1" applyFont="1" applyFill="1" applyBorder="1" applyAlignment="1">
      <alignment horizontal="center" wrapText="1"/>
    </xf>
    <xf numFmtId="49" fontId="2" fillId="0" borderId="1" xfId="4" applyNumberFormat="1" applyFont="1" applyFill="1" applyBorder="1" applyAlignment="1">
      <alignment horizontal="center" vertical="top" wrapText="1"/>
    </xf>
    <xf numFmtId="0" fontId="2" fillId="0" borderId="1" xfId="4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right"/>
    </xf>
    <xf numFmtId="1" fontId="2" fillId="0" borderId="0" xfId="4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right"/>
    </xf>
    <xf numFmtId="49" fontId="12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49" fontId="126" fillId="0" borderId="0" xfId="4" applyNumberFormat="1" applyFont="1" applyFill="1" applyBorder="1" applyAlignment="1">
      <alignment wrapText="1"/>
    </xf>
    <xf numFmtId="0" fontId="0" fillId="0" borderId="0" xfId="0" applyAlignment="1"/>
    <xf numFmtId="49" fontId="24" fillId="2" borderId="1" xfId="5" applyNumberFormat="1" applyFont="1" applyFill="1" applyBorder="1" applyAlignment="1">
      <alignment horizontal="center" vertical="center" wrapText="1"/>
    </xf>
    <xf numFmtId="49" fontId="81" fillId="2" borderId="1" xfId="5" applyNumberFormat="1" applyFont="1" applyFill="1" applyBorder="1" applyAlignment="1" applyProtection="1">
      <alignment horizontal="center" vertical="center" wrapText="1"/>
      <protection locked="0"/>
    </xf>
    <xf numFmtId="49" fontId="24" fillId="2" borderId="1" xfId="5" applyNumberFormat="1" applyFont="1" applyFill="1" applyBorder="1" applyAlignment="1" applyProtection="1">
      <alignment horizontal="center" vertical="center" wrapText="1"/>
      <protection locked="0"/>
    </xf>
    <xf numFmtId="1" fontId="24" fillId="2" borderId="1" xfId="5" applyNumberFormat="1" applyFont="1" applyFill="1" applyBorder="1" applyAlignment="1" applyProtection="1">
      <alignment horizontal="center" vertical="center" wrapText="1"/>
      <protection locked="0"/>
    </xf>
    <xf numFmtId="3" fontId="81" fillId="2" borderId="1" xfId="5" applyNumberFormat="1" applyFont="1" applyFill="1" applyBorder="1" applyAlignment="1" applyProtection="1">
      <alignment horizontal="center" vertical="center" wrapText="1"/>
      <protection locked="0"/>
    </xf>
    <xf numFmtId="3" fontId="15" fillId="0" borderId="7" xfId="5" applyNumberFormat="1" applyFont="1" applyBorder="1" applyAlignment="1">
      <alignment vertical="center" wrapText="1"/>
    </xf>
    <xf numFmtId="0" fontId="27" fillId="0" borderId="0" xfId="5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28" fillId="0" borderId="0" xfId="0" applyFont="1"/>
    <xf numFmtId="49" fontId="37" fillId="4" borderId="1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3" fontId="88" fillId="2" borderId="1" xfId="0" applyNumberFormat="1" applyFont="1" applyFill="1" applyBorder="1" applyAlignment="1">
      <alignment horizontal="center" vertical="center" wrapText="1"/>
    </xf>
    <xf numFmtId="49" fontId="12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8" fillId="0" borderId="0" xfId="0" applyFont="1" applyAlignment="1">
      <alignment horizontal="center" vertical="center"/>
    </xf>
    <xf numFmtId="3" fontId="88" fillId="0" borderId="0" xfId="0" applyNumberFormat="1" applyFont="1" applyFill="1" applyAlignment="1">
      <alignment horizontal="center" vertical="center"/>
    </xf>
    <xf numFmtId="3" fontId="88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wrapText="1"/>
    </xf>
    <xf numFmtId="3" fontId="96" fillId="5" borderId="1" xfId="0" applyNumberFormat="1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49" fontId="130" fillId="0" borderId="1" xfId="0" applyNumberFormat="1" applyFont="1" applyBorder="1" applyAlignment="1">
      <alignment horizontal="center" wrapText="1"/>
    </xf>
    <xf numFmtId="49" fontId="130" fillId="0" borderId="28" xfId="0" applyNumberFormat="1" applyFont="1" applyBorder="1" applyAlignment="1">
      <alignment horizontal="center" wrapText="1"/>
    </xf>
    <xf numFmtId="49" fontId="82" fillId="0" borderId="5" xfId="0" applyNumberFormat="1" applyFont="1" applyFill="1" applyBorder="1" applyAlignment="1">
      <alignment horizontal="left" wrapText="1"/>
    </xf>
    <xf numFmtId="0" fontId="77" fillId="0" borderId="0" xfId="0" applyFont="1" applyAlignment="1">
      <alignment horizontal="center"/>
    </xf>
    <xf numFmtId="0" fontId="118" fillId="0" borderId="0" xfId="0" applyFont="1" applyAlignment="1">
      <alignment horizontal="center"/>
    </xf>
    <xf numFmtId="0" fontId="119" fillId="5" borderId="1" xfId="0" applyFont="1" applyFill="1" applyBorder="1" applyAlignment="1">
      <alignment horizontal="center"/>
    </xf>
    <xf numFmtId="0" fontId="83" fillId="5" borderId="1" xfId="0" applyFont="1" applyFill="1" applyBorder="1" applyAlignment="1">
      <alignment horizontal="center" wrapText="1"/>
    </xf>
    <xf numFmtId="0" fontId="119" fillId="5" borderId="1" xfId="0" applyFont="1" applyFill="1" applyBorder="1" applyAlignment="1">
      <alignment horizontal="center" wrapText="1"/>
    </xf>
    <xf numFmtId="0" fontId="120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37" fillId="4" borderId="1" xfId="0" applyFont="1" applyFill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/>
    </xf>
    <xf numFmtId="49" fontId="75" fillId="0" borderId="1" xfId="0" applyNumberFormat="1" applyFont="1" applyFill="1" applyBorder="1" applyAlignment="1">
      <alignment horizontal="center" wrapText="1"/>
    </xf>
    <xf numFmtId="0" fontId="15" fillId="0" borderId="1" xfId="5" applyFont="1" applyFill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/>
    <xf numFmtId="3" fontId="37" fillId="0" borderId="0" xfId="0" applyNumberFormat="1" applyFont="1"/>
    <xf numFmtId="49" fontId="37" fillId="4" borderId="1" xfId="0" applyNumberFormat="1" applyFont="1" applyFill="1" applyBorder="1" applyAlignment="1">
      <alignment horizontal="center"/>
    </xf>
    <xf numFmtId="3" fontId="37" fillId="4" borderId="1" xfId="0" applyNumberFormat="1" applyFont="1" applyFill="1" applyBorder="1" applyAlignment="1">
      <alignment horizontal="center"/>
    </xf>
    <xf numFmtId="3" fontId="71" fillId="0" borderId="0" xfId="0" applyNumberFormat="1" applyFont="1" applyAlignment="1">
      <alignment horizontal="center"/>
    </xf>
    <xf numFmtId="0" fontId="48" fillId="0" borderId="34" xfId="0" applyFont="1" applyBorder="1" applyAlignment="1">
      <alignment horizontal="left" wrapText="1"/>
    </xf>
    <xf numFmtId="0" fontId="27" fillId="0" borderId="1" xfId="5" applyFont="1" applyFill="1" applyBorder="1" applyAlignment="1">
      <alignment horizontal="center" vertical="center" wrapText="1"/>
    </xf>
    <xf numFmtId="0" fontId="122" fillId="0" borderId="0" xfId="0" applyFont="1" applyAlignment="1"/>
    <xf numFmtId="49" fontId="75" fillId="0" borderId="1" xfId="5" applyNumberFormat="1" applyFont="1" applyFill="1" applyBorder="1" applyAlignment="1" applyProtection="1">
      <alignment horizontal="left" wrapText="1"/>
      <protection locked="0"/>
    </xf>
    <xf numFmtId="49" fontId="131" fillId="0" borderId="9" xfId="0" applyNumberFormat="1" applyFont="1" applyBorder="1" applyAlignment="1" applyProtection="1">
      <alignment horizontal="left" wrapText="1"/>
      <protection locked="0"/>
    </xf>
    <xf numFmtId="49" fontId="131" fillId="0" borderId="10" xfId="0" applyNumberFormat="1" applyFont="1" applyBorder="1" applyAlignment="1" applyProtection="1">
      <alignment horizontal="left" wrapText="1"/>
      <protection locked="0"/>
    </xf>
    <xf numFmtId="0" fontId="132" fillId="0" borderId="10" xfId="0" applyFont="1" applyBorder="1" applyAlignment="1">
      <alignment horizontal="left" wrapText="1"/>
    </xf>
    <xf numFmtId="0" fontId="132" fillId="0" borderId="40" xfId="0" applyFont="1" applyBorder="1" applyAlignment="1">
      <alignment wrapText="1"/>
    </xf>
    <xf numFmtId="0" fontId="133" fillId="0" borderId="10" xfId="0" applyFont="1" applyBorder="1" applyAlignment="1">
      <alignment wrapText="1"/>
    </xf>
    <xf numFmtId="0" fontId="133" fillId="0" borderId="0" xfId="0" applyNumberFormat="1" applyFont="1" applyAlignment="1">
      <alignment wrapText="1"/>
    </xf>
    <xf numFmtId="0" fontId="62" fillId="0" borderId="40" xfId="0" applyFont="1" applyBorder="1" applyAlignment="1">
      <alignment wrapText="1"/>
    </xf>
    <xf numFmtId="0" fontId="62" fillId="0" borderId="10" xfId="0" applyFont="1" applyBorder="1" applyAlignment="1">
      <alignment horizontal="left" wrapText="1"/>
    </xf>
    <xf numFmtId="0" fontId="134" fillId="0" borderId="0" xfId="0" applyFont="1" applyBorder="1" applyAlignment="1">
      <alignment wrapText="1"/>
    </xf>
    <xf numFmtId="0" fontId="134" fillId="0" borderId="10" xfId="0" applyFont="1" applyBorder="1" applyAlignment="1">
      <alignment wrapText="1"/>
    </xf>
    <xf numFmtId="0" fontId="62" fillId="0" borderId="10" xfId="0" applyFont="1" applyFill="1" applyBorder="1" applyAlignment="1" applyProtection="1">
      <alignment horizontal="left" wrapText="1"/>
    </xf>
    <xf numFmtId="0" fontId="132" fillId="0" borderId="14" xfId="0" applyNumberFormat="1" applyFont="1" applyBorder="1" applyAlignment="1">
      <alignment horizontal="left" wrapText="1"/>
    </xf>
    <xf numFmtId="0" fontId="132" fillId="0" borderId="15" xfId="0" applyNumberFormat="1" applyFont="1" applyBorder="1" applyAlignment="1">
      <alignment horizontal="left" wrapText="1"/>
    </xf>
    <xf numFmtId="49" fontId="135" fillId="0" borderId="10" xfId="0" applyNumberFormat="1" applyFont="1" applyBorder="1" applyAlignment="1" applyProtection="1">
      <alignment horizontal="left" wrapText="1"/>
      <protection locked="0"/>
    </xf>
    <xf numFmtId="0" fontId="62" fillId="0" borderId="18" xfId="0" applyFont="1" applyBorder="1" applyAlignment="1">
      <alignment horizontal="left" wrapText="1"/>
    </xf>
    <xf numFmtId="0" fontId="132" fillId="0" borderId="20" xfId="0" applyFont="1" applyBorder="1" applyAlignment="1">
      <alignment horizontal="left" wrapText="1"/>
    </xf>
    <xf numFmtId="0" fontId="132" fillId="0" borderId="22" xfId="0" applyFont="1" applyBorder="1" applyAlignment="1">
      <alignment horizontal="left" wrapText="1"/>
    </xf>
    <xf numFmtId="0" fontId="132" fillId="0" borderId="10" xfId="0" applyFont="1" applyBorder="1" applyAlignment="1">
      <alignment horizontal="left"/>
    </xf>
    <xf numFmtId="0" fontId="62" fillId="0" borderId="10" xfId="0" applyFont="1" applyBorder="1" applyAlignment="1">
      <alignment horizontal="left"/>
    </xf>
    <xf numFmtId="0" fontId="132" fillId="0" borderId="23" xfId="0" applyFont="1" applyBorder="1" applyAlignment="1">
      <alignment horizontal="left" wrapText="1"/>
    </xf>
    <xf numFmtId="49" fontId="132" fillId="0" borderId="10" xfId="0" applyNumberFormat="1" applyFont="1" applyBorder="1" applyAlignment="1">
      <alignment horizontal="left" wrapText="1"/>
    </xf>
    <xf numFmtId="49" fontId="135" fillId="0" borderId="30" xfId="0" applyNumberFormat="1" applyFont="1" applyBorder="1" applyAlignment="1" applyProtection="1">
      <alignment horizontal="left" wrapText="1"/>
      <protection locked="0"/>
    </xf>
    <xf numFmtId="0" fontId="132" fillId="0" borderId="0" xfId="0" applyFont="1" applyBorder="1" applyAlignment="1">
      <alignment wrapText="1"/>
    </xf>
    <xf numFmtId="0" fontId="132" fillId="0" borderId="10" xfId="0" applyFont="1" applyBorder="1" applyAlignment="1">
      <alignment wrapText="1"/>
    </xf>
    <xf numFmtId="0" fontId="134" fillId="0" borderId="0" xfId="0" applyFont="1" applyAlignment="1">
      <alignment wrapText="1"/>
    </xf>
    <xf numFmtId="0" fontId="62" fillId="0" borderId="10" xfId="0" applyFont="1" applyBorder="1" applyAlignment="1">
      <alignment wrapText="1"/>
    </xf>
    <xf numFmtId="0" fontId="132" fillId="0" borderId="23" xfId="0" applyFont="1" applyBorder="1"/>
    <xf numFmtId="0" fontId="134" fillId="0" borderId="10" xfId="0" applyFont="1" applyBorder="1" applyAlignment="1">
      <alignment horizontal="left" vertical="center" wrapText="1"/>
    </xf>
    <xf numFmtId="0" fontId="133" fillId="0" borderId="10" xfId="0" applyFont="1" applyBorder="1" applyAlignment="1">
      <alignment horizontal="left" wrapText="1"/>
    </xf>
    <xf numFmtId="0" fontId="136" fillId="0" borderId="26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18" fillId="0" borderId="43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2" fillId="0" borderId="43" xfId="0" applyFont="1" applyBorder="1"/>
    <xf numFmtId="0" fontId="2" fillId="0" borderId="46" xfId="0" applyFont="1" applyBorder="1"/>
    <xf numFmtId="0" fontId="66" fillId="0" borderId="43" xfId="0" applyFont="1" applyBorder="1" applyAlignment="1">
      <alignment horizontal="center"/>
    </xf>
    <xf numFmtId="0" fontId="66" fillId="0" borderId="50" xfId="0" applyFont="1" applyBorder="1" applyAlignment="1">
      <alignment horizontal="center"/>
    </xf>
    <xf numFmtId="0" fontId="2" fillId="0" borderId="53" xfId="0" applyFont="1" applyBorder="1"/>
    <xf numFmtId="0" fontId="66" fillId="0" borderId="0" xfId="0" applyFont="1" applyBorder="1" applyAlignment="1">
      <alignment horizontal="center"/>
    </xf>
    <xf numFmtId="0" fontId="20" fillId="0" borderId="0" xfId="0" applyFont="1" applyBorder="1"/>
    <xf numFmtId="0" fontId="2" fillId="0" borderId="0" xfId="0" applyFont="1" applyBorder="1"/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66" fillId="0" borderId="54" xfId="0" applyFont="1" applyBorder="1" applyAlignment="1">
      <alignment horizontal="center"/>
    </xf>
    <xf numFmtId="0" fontId="66" fillId="0" borderId="49" xfId="0" applyFont="1" applyBorder="1" applyAlignment="1">
      <alignment horizontal="center"/>
    </xf>
    <xf numFmtId="0" fontId="20" fillId="0" borderId="49" xfId="0" applyFont="1" applyBorder="1"/>
    <xf numFmtId="0" fontId="66" fillId="0" borderId="55" xfId="0" applyFont="1" applyBorder="1" applyAlignment="1">
      <alignment horizontal="center"/>
    </xf>
    <xf numFmtId="0" fontId="66" fillId="0" borderId="56" xfId="0" applyFont="1" applyBorder="1" applyAlignment="1">
      <alignment horizontal="center"/>
    </xf>
    <xf numFmtId="0" fontId="20" fillId="0" borderId="56" xfId="0" applyFont="1" applyBorder="1"/>
    <xf numFmtId="0" fontId="69" fillId="0" borderId="0" xfId="0" applyFont="1"/>
    <xf numFmtId="0" fontId="20" fillId="0" borderId="47" xfId="0" applyFont="1" applyBorder="1" applyAlignment="1"/>
    <xf numFmtId="49" fontId="20" fillId="0" borderId="43" xfId="0" applyNumberFormat="1" applyFont="1" applyBorder="1"/>
    <xf numFmtId="0" fontId="20" fillId="0" borderId="48" xfId="0" applyFont="1" applyBorder="1"/>
    <xf numFmtId="0" fontId="20" fillId="0" borderId="48" xfId="0" applyFont="1" applyBorder="1" applyAlignment="1">
      <alignment horizontal="center"/>
    </xf>
    <xf numFmtId="0" fontId="144" fillId="0" borderId="43" xfId="0" applyFont="1" applyBorder="1" applyAlignment="1">
      <alignment horizontal="center"/>
    </xf>
    <xf numFmtId="0" fontId="20" fillId="0" borderId="57" xfId="0" applyFont="1" applyBorder="1" applyAlignment="1">
      <alignment horizontal="center"/>
    </xf>
    <xf numFmtId="49" fontId="25" fillId="0" borderId="49" xfId="0" applyNumberFormat="1" applyFont="1" applyFill="1" applyBorder="1" applyAlignment="1" applyProtection="1">
      <alignment horizontal="left" wrapText="1"/>
      <protection locked="0"/>
    </xf>
    <xf numFmtId="49" fontId="144" fillId="0" borderId="43" xfId="0" applyNumberFormat="1" applyFont="1" applyBorder="1" applyAlignment="1">
      <alignment horizontal="center"/>
    </xf>
    <xf numFmtId="3" fontId="20" fillId="0" borderId="58" xfId="0" applyNumberFormat="1" applyFont="1" applyBorder="1" applyAlignment="1">
      <alignment horizontal="center"/>
    </xf>
    <xf numFmtId="0" fontId="142" fillId="0" borderId="61" xfId="0" applyFont="1" applyBorder="1" applyAlignment="1">
      <alignment horizontal="left"/>
    </xf>
    <xf numFmtId="3" fontId="20" fillId="0" borderId="46" xfId="0" applyNumberFormat="1" applyFont="1" applyBorder="1" applyAlignment="1">
      <alignment horizontal="center"/>
    </xf>
    <xf numFmtId="3" fontId="37" fillId="0" borderId="46" xfId="0" applyNumberFormat="1" applyFont="1" applyBorder="1" applyAlignment="1">
      <alignment horizontal="center"/>
    </xf>
    <xf numFmtId="3" fontId="20" fillId="0" borderId="64" xfId="0" applyNumberFormat="1" applyFont="1" applyBorder="1" applyAlignment="1">
      <alignment horizontal="center"/>
    </xf>
    <xf numFmtId="0" fontId="142" fillId="0" borderId="57" xfId="0" applyFont="1" applyBorder="1" applyAlignment="1">
      <alignment horizontal="left"/>
    </xf>
    <xf numFmtId="0" fontId="144" fillId="0" borderId="61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144" fillId="0" borderId="66" xfId="0" applyFont="1" applyBorder="1" applyAlignment="1">
      <alignment horizontal="center"/>
    </xf>
    <xf numFmtId="0" fontId="142" fillId="0" borderId="61" xfId="0" applyFont="1" applyBorder="1" applyAlignment="1">
      <alignment horizontal="center"/>
    </xf>
    <xf numFmtId="0" fontId="142" fillId="0" borderId="57" xfId="0" applyFont="1" applyBorder="1" applyAlignment="1">
      <alignment horizontal="center"/>
    </xf>
    <xf numFmtId="0" fontId="142" fillId="0" borderId="59" xfId="0" applyFont="1" applyBorder="1" applyAlignment="1">
      <alignment horizontal="left"/>
    </xf>
    <xf numFmtId="3" fontId="20" fillId="0" borderId="58" xfId="0" applyNumberFormat="1" applyFont="1" applyBorder="1" applyAlignment="1">
      <alignment horizontal="center" vertical="center"/>
    </xf>
    <xf numFmtId="49" fontId="20" fillId="0" borderId="49" xfId="0" applyNumberFormat="1" applyFont="1" applyFill="1" applyBorder="1" applyAlignment="1" applyProtection="1">
      <alignment horizontal="left" wrapText="1"/>
      <protection locked="0"/>
    </xf>
    <xf numFmtId="0" fontId="20" fillId="0" borderId="59" xfId="0" applyFont="1" applyBorder="1" applyAlignment="1">
      <alignment horizontal="left"/>
    </xf>
    <xf numFmtId="3" fontId="20" fillId="0" borderId="63" xfId="0" applyNumberFormat="1" applyFont="1" applyBorder="1" applyAlignment="1">
      <alignment horizontal="center"/>
    </xf>
    <xf numFmtId="0" fontId="145" fillId="0" borderId="60" xfId="0" applyFont="1" applyBorder="1" applyAlignment="1">
      <alignment wrapText="1"/>
    </xf>
    <xf numFmtId="3" fontId="73" fillId="0" borderId="58" xfId="0" applyNumberFormat="1" applyFont="1" applyBorder="1" applyAlignment="1">
      <alignment horizontal="center"/>
    </xf>
    <xf numFmtId="0" fontId="145" fillId="0" borderId="65" xfId="0" applyFont="1" applyBorder="1" applyAlignment="1"/>
    <xf numFmtId="3" fontId="145" fillId="0" borderId="63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2" fillId="0" borderId="1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center" wrapText="1"/>
    </xf>
    <xf numFmtId="49" fontId="39" fillId="0" borderId="5" xfId="0" applyNumberFormat="1" applyFont="1" applyFill="1" applyBorder="1" applyAlignment="1">
      <alignment horizontal="left" wrapText="1"/>
    </xf>
    <xf numFmtId="49" fontId="70" fillId="0" borderId="0" xfId="0" applyNumberFormat="1" applyFont="1" applyBorder="1" applyAlignment="1" applyProtection="1">
      <alignment horizontal="left"/>
      <protection locked="0"/>
    </xf>
    <xf numFmtId="0" fontId="122" fillId="0" borderId="0" xfId="0" applyFont="1" applyAlignment="1"/>
    <xf numFmtId="49" fontId="52" fillId="0" borderId="0" xfId="0" applyNumberFormat="1" applyFont="1" applyBorder="1" applyAlignment="1" applyProtection="1">
      <alignment horizontal="center" vertical="top"/>
      <protection locked="0"/>
    </xf>
    <xf numFmtId="49" fontId="62" fillId="0" borderId="4" xfId="0" applyNumberFormat="1" applyFont="1" applyBorder="1" applyAlignment="1">
      <alignment horizontal="center" vertical="center"/>
    </xf>
    <xf numFmtId="49" fontId="62" fillId="0" borderId="5" xfId="0" applyNumberFormat="1" applyFont="1" applyBorder="1" applyAlignment="1">
      <alignment horizontal="center" vertical="center"/>
    </xf>
    <xf numFmtId="49" fontId="62" fillId="0" borderId="4" xfId="0" applyNumberFormat="1" applyFont="1" applyBorder="1" applyAlignment="1">
      <alignment horizontal="center" vertical="center" wrapText="1"/>
    </xf>
    <xf numFmtId="49" fontId="62" fillId="0" borderId="5" xfId="0" applyNumberFormat="1" applyFont="1" applyBorder="1" applyAlignment="1">
      <alignment horizontal="center" vertical="center" wrapText="1"/>
    </xf>
    <xf numFmtId="49" fontId="62" fillId="0" borderId="28" xfId="0" applyNumberFormat="1" applyFont="1" applyBorder="1" applyAlignment="1">
      <alignment horizontal="center" vertical="center" wrapText="1"/>
    </xf>
    <xf numFmtId="49" fontId="62" fillId="0" borderId="3" xfId="0" applyNumberFormat="1" applyFont="1" applyBorder="1" applyAlignment="1">
      <alignment horizontal="center" vertical="center" wrapText="1"/>
    </xf>
    <xf numFmtId="49" fontId="32" fillId="0" borderId="0" xfId="4" applyNumberFormat="1" applyFont="1" applyFill="1" applyBorder="1" applyAlignment="1" applyProtection="1">
      <alignment horizontal="left" wrapText="1"/>
      <protection locked="0"/>
    </xf>
    <xf numFmtId="0" fontId="121" fillId="0" borderId="0" xfId="0" applyFont="1" applyAlignment="1"/>
    <xf numFmtId="0" fontId="20" fillId="0" borderId="0" xfId="4" applyFont="1" applyAlignment="1"/>
    <xf numFmtId="0" fontId="20" fillId="0" borderId="0" xfId="4" applyFont="1" applyAlignment="1">
      <alignment horizontal="right"/>
    </xf>
    <xf numFmtId="1" fontId="41" fillId="0" borderId="0" xfId="4" applyNumberFormat="1" applyFont="1" applyFill="1" applyBorder="1" applyAlignment="1">
      <alignment horizontal="center" vertical="center" wrapText="1"/>
    </xf>
    <xf numFmtId="49" fontId="51" fillId="0" borderId="0" xfId="4" applyNumberFormat="1" applyFont="1" applyFill="1" applyBorder="1" applyAlignment="1" applyProtection="1">
      <alignment horizontal="left" vertical="top" wrapText="1"/>
      <protection locked="0"/>
    </xf>
    <xf numFmtId="0" fontId="42" fillId="0" borderId="4" xfId="4" applyFont="1" applyFill="1" applyBorder="1" applyAlignment="1">
      <alignment horizontal="center" vertical="center" wrapText="1"/>
    </xf>
    <xf numFmtId="0" fontId="42" fillId="0" borderId="5" xfId="4" applyFont="1" applyFill="1" applyBorder="1" applyAlignment="1">
      <alignment horizontal="center" vertical="center" wrapText="1"/>
    </xf>
    <xf numFmtId="49" fontId="43" fillId="0" borderId="4" xfId="4" applyNumberFormat="1" applyFont="1" applyFill="1" applyBorder="1" applyAlignment="1">
      <alignment horizontal="center" vertical="center" wrapText="1"/>
    </xf>
    <xf numFmtId="49" fontId="43" fillId="0" borderId="5" xfId="4" applyNumberFormat="1" applyFont="1" applyFill="1" applyBorder="1" applyAlignment="1">
      <alignment horizontal="center" vertical="center" wrapText="1"/>
    </xf>
    <xf numFmtId="0" fontId="43" fillId="0" borderId="4" xfId="4" applyFont="1" applyFill="1" applyBorder="1" applyAlignment="1">
      <alignment horizontal="center" vertical="center"/>
    </xf>
    <xf numFmtId="0" fontId="43" fillId="0" borderId="5" xfId="4" applyFont="1" applyFill="1" applyBorder="1" applyAlignment="1">
      <alignment horizontal="center" vertical="center"/>
    </xf>
    <xf numFmtId="0" fontId="43" fillId="0" borderId="4" xfId="4" applyFont="1" applyFill="1" applyBorder="1" applyAlignment="1">
      <alignment horizontal="center" vertical="center" wrapText="1"/>
    </xf>
    <xf numFmtId="0" fontId="43" fillId="0" borderId="5" xfId="4" applyFont="1" applyFill="1" applyBorder="1" applyAlignment="1">
      <alignment horizontal="center" vertical="center" wrapText="1"/>
    </xf>
    <xf numFmtId="0" fontId="43" fillId="0" borderId="28" xfId="4" applyFont="1" applyFill="1" applyBorder="1" applyAlignment="1">
      <alignment horizontal="center" vertical="center"/>
    </xf>
    <xf numFmtId="0" fontId="43" fillId="0" borderId="3" xfId="4" applyFont="1" applyFill="1" applyBorder="1" applyAlignment="1">
      <alignment horizontal="center" vertical="center"/>
    </xf>
    <xf numFmtId="49" fontId="45" fillId="0" borderId="28" xfId="4" applyNumberFormat="1" applyFont="1" applyFill="1" applyBorder="1" applyAlignment="1">
      <alignment horizontal="center" wrapText="1"/>
    </xf>
    <xf numFmtId="0" fontId="0" fillId="0" borderId="34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126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2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/>
    </xf>
    <xf numFmtId="0" fontId="140" fillId="0" borderId="8" xfId="0" applyFont="1" applyBorder="1" applyAlignment="1">
      <alignment horizontal="center" vertical="center" wrapText="1"/>
    </xf>
    <xf numFmtId="0" fontId="140" fillId="0" borderId="43" xfId="0" applyFont="1" applyBorder="1" applyAlignment="1">
      <alignment horizontal="center" vertical="center"/>
    </xf>
    <xf numFmtId="0" fontId="140" fillId="0" borderId="41" xfId="0" applyFont="1" applyBorder="1" applyAlignment="1">
      <alignment horizontal="center" vertical="center" wrapText="1"/>
    </xf>
    <xf numFmtId="0" fontId="141" fillId="0" borderId="42" xfId="0" applyFont="1" applyBorder="1" applyAlignment="1">
      <alignment horizontal="center" vertical="center"/>
    </xf>
    <xf numFmtId="0" fontId="141" fillId="0" borderId="44" xfId="0" applyFont="1" applyBorder="1" applyAlignment="1">
      <alignment horizontal="center" vertical="center"/>
    </xf>
    <xf numFmtId="0" fontId="141" fillId="0" borderId="45" xfId="0" applyFont="1" applyBorder="1" applyAlignment="1">
      <alignment horizontal="center" vertical="center"/>
    </xf>
    <xf numFmtId="0" fontId="140" fillId="0" borderId="11" xfId="0" applyFont="1" applyBorder="1" applyAlignment="1">
      <alignment horizontal="center" vertical="center"/>
    </xf>
    <xf numFmtId="0" fontId="141" fillId="0" borderId="46" xfId="0" applyFont="1" applyBorder="1" applyAlignment="1">
      <alignment horizontal="center" vertical="center"/>
    </xf>
    <xf numFmtId="0" fontId="20" fillId="0" borderId="0" xfId="0" applyFont="1" applyAlignment="1"/>
    <xf numFmtId="0" fontId="63" fillId="0" borderId="0" xfId="0" applyFont="1" applyAlignment="1">
      <alignment horizontal="center"/>
    </xf>
    <xf numFmtId="0" fontId="137" fillId="0" borderId="0" xfId="0" applyFont="1" applyAlignment="1">
      <alignment horizontal="center"/>
    </xf>
    <xf numFmtId="0" fontId="138" fillId="0" borderId="0" xfId="0" applyFont="1" applyAlignment="1">
      <alignment horizontal="center"/>
    </xf>
    <xf numFmtId="0" fontId="139" fillId="0" borderId="0" xfId="0" applyFont="1" applyAlignment="1">
      <alignment horizontal="center"/>
    </xf>
    <xf numFmtId="0" fontId="20" fillId="0" borderId="47" xfId="0" applyFont="1" applyBorder="1" applyAlignment="1"/>
    <xf numFmtId="0" fontId="59" fillId="0" borderId="48" xfId="0" applyFont="1" applyBorder="1" applyAlignment="1"/>
    <xf numFmtId="0" fontId="18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42" fillId="0" borderId="43" xfId="0" applyFont="1" applyBorder="1" applyAlignment="1">
      <alignment horizontal="left"/>
    </xf>
    <xf numFmtId="0" fontId="142" fillId="0" borderId="48" xfId="0" applyFont="1" applyBorder="1" applyAlignment="1">
      <alignment horizontal="left"/>
    </xf>
    <xf numFmtId="0" fontId="143" fillId="0" borderId="49" xfId="0" applyFont="1" applyBorder="1" applyAlignment="1">
      <alignment horizontal="left"/>
    </xf>
    <xf numFmtId="0" fontId="143" fillId="0" borderId="46" xfId="0" applyFont="1" applyBorder="1" applyAlignment="1">
      <alignment horizontal="left"/>
    </xf>
    <xf numFmtId="0" fontId="20" fillId="0" borderId="47" xfId="0" applyFont="1" applyBorder="1" applyAlignment="1">
      <alignment horizontal="left"/>
    </xf>
    <xf numFmtId="0" fontId="59" fillId="0" borderId="48" xfId="0" applyFont="1" applyBorder="1" applyAlignment="1">
      <alignment horizontal="left"/>
    </xf>
    <xf numFmtId="0" fontId="20" fillId="0" borderId="47" xfId="0" applyFont="1" applyBorder="1" applyAlignment="1">
      <alignment wrapText="1"/>
    </xf>
    <xf numFmtId="0" fontId="59" fillId="0" borderId="48" xfId="0" applyFont="1" applyBorder="1" applyAlignment="1">
      <alignment wrapText="1"/>
    </xf>
    <xf numFmtId="0" fontId="2" fillId="0" borderId="47" xfId="0" applyFont="1" applyBorder="1" applyAlignment="1"/>
    <xf numFmtId="0" fontId="0" fillId="0" borderId="48" xfId="0" applyBorder="1" applyAlignment="1"/>
    <xf numFmtId="0" fontId="143" fillId="0" borderId="59" xfId="0" applyFont="1" applyBorder="1" applyAlignment="1">
      <alignment horizontal="left"/>
    </xf>
    <xf numFmtId="49" fontId="64" fillId="0" borderId="0" xfId="0" applyNumberFormat="1" applyFont="1" applyBorder="1" applyAlignment="1" applyProtection="1">
      <alignment horizontal="left"/>
      <protection locked="0"/>
    </xf>
    <xf numFmtId="0" fontId="66" fillId="0" borderId="0" xfId="0" applyFont="1" applyBorder="1" applyAlignment="1">
      <alignment horizontal="center"/>
    </xf>
    <xf numFmtId="0" fontId="0" fillId="0" borderId="0" xfId="0" applyBorder="1" applyAlignment="1"/>
    <xf numFmtId="0" fontId="20" fillId="0" borderId="51" xfId="0" applyFont="1" applyBorder="1" applyAlignment="1"/>
    <xf numFmtId="0" fontId="59" fillId="0" borderId="52" xfId="0" applyFont="1" applyBorder="1" applyAlignment="1"/>
    <xf numFmtId="0" fontId="66" fillId="0" borderId="0" xfId="0" applyFont="1" applyAlignment="1">
      <alignment horizontal="center"/>
    </xf>
    <xf numFmtId="0" fontId="144" fillId="0" borderId="8" xfId="0" applyFont="1" applyBorder="1" applyAlignment="1">
      <alignment horizontal="center" vertical="center" wrapText="1"/>
    </xf>
    <xf numFmtId="0" fontId="144" fillId="0" borderId="43" xfId="0" applyFont="1" applyBorder="1" applyAlignment="1">
      <alignment horizontal="center" vertical="center"/>
    </xf>
    <xf numFmtId="0" fontId="144" fillId="0" borderId="9" xfId="0" applyFont="1" applyBorder="1" applyAlignment="1">
      <alignment horizontal="center" vertical="center" wrapText="1"/>
    </xf>
    <xf numFmtId="0" fontId="55" fillId="0" borderId="49" xfId="0" applyFont="1" applyBorder="1" applyAlignment="1">
      <alignment horizontal="center" vertical="center" wrapText="1"/>
    </xf>
    <xf numFmtId="0" fontId="144" fillId="0" borderId="11" xfId="0" applyFont="1" applyBorder="1" applyAlignment="1">
      <alignment horizontal="center" vertical="center"/>
    </xf>
    <xf numFmtId="0" fontId="55" fillId="0" borderId="46" xfId="0" applyFont="1" applyBorder="1" applyAlignment="1">
      <alignment horizontal="center" vertical="center"/>
    </xf>
    <xf numFmtId="0" fontId="21" fillId="0" borderId="0" xfId="5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4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9">
    <cellStyle name="Normal_meresha_07" xfId="8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_Dod1" xfId="2"/>
    <cellStyle name="Обычный_Dod2" xfId="3"/>
    <cellStyle name="Обычный_Dod5" xfId="4"/>
    <cellStyle name="Обычный_Dod6" xfId="5"/>
    <cellStyle name="Обычный_ZV1PIV98" xfId="6"/>
    <cellStyle name="Стиль 1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8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0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4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6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0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2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4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6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8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0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2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4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6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8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2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4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8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0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4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6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8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0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2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4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6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8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0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2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4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8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0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4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6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0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2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0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6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8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2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4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6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8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2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4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6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0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4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8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0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2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4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6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8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2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4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6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7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8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9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0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2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4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6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8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70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6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8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9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0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2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4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6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8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0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2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3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5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6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8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0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2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4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6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8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400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402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3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404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06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08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9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0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1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2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4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6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8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0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2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4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6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8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9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0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1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2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4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6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8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4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5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8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0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3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4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8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0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2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3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4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6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8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10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38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3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0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2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4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8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0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2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4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6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7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8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0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2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4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6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8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70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7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72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8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9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0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2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4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5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6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8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9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0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2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4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72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3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74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5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76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78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0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2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4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5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6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7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8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90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92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3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94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5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96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98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0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2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4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5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6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7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06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0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08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0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10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12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14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16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18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0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2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4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6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8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30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32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34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36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38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40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4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76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78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80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82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84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86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88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90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92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94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96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98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00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02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04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06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08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10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5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6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8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0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1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2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4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5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6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8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0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1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2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10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12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14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16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18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20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22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24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26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28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30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32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34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5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36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7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38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40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42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44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9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4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4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4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5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5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5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5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5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6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6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6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6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6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7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7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7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7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7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5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7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8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8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8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8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8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9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9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9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9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9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0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0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0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0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0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1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1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1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1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1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1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3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3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3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3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3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4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4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5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5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5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5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5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7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7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7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7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7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8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8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8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8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8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8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8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9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9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9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9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9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0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0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0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0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0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1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1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1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6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1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1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1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2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2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2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2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2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3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3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3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3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3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4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4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4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4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4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2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2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2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4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4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5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5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5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5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5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6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6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6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6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6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7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7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7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7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7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8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8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8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8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8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8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9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9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9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9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9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0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0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0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0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0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1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1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1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1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1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1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1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1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2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2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2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2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2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3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3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3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3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3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4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4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4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4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4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5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5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5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5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5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5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5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6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6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6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6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6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7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7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7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7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7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8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8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8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3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8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8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8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9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9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9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9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9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0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0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0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0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0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1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1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1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1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1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9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1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1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3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3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3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3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3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4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4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4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4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4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5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5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5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5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534831" y="81311"/>
          <a:ext cx="335698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23 грудня 2020 року  № 87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18115" y="663521"/>
          <a:ext cx="10231917" cy="737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2021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170</xdr:row>
      <xdr:rowOff>257175</xdr:rowOff>
    </xdr:from>
    <xdr:to>
      <xdr:col>13</xdr:col>
      <xdr:colOff>333375</xdr:colOff>
      <xdr:row>170</xdr:row>
      <xdr:rowOff>800099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48125" y="45224700"/>
          <a:ext cx="9429750" cy="5429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Геннадій ДЕРЕВ'ЯНЧУК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18</xdr:col>
      <xdr:colOff>277549</xdr:colOff>
      <xdr:row>3</xdr:row>
      <xdr:rowOff>432435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2672060" y="129540"/>
          <a:ext cx="335698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23 грудня 2020 року  № 87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234460</xdr:colOff>
      <xdr:row>0</xdr:row>
      <xdr:rowOff>397881</xdr:rowOff>
    </xdr:from>
    <xdr:to>
      <xdr:col>6</xdr:col>
      <xdr:colOff>699303</xdr:colOff>
      <xdr:row>6</xdr:row>
      <xdr:rowOff>175847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1705409" y="397881"/>
          <a:ext cx="11412565" cy="13574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на будівництво, реконструкцію і реставрацію,  капітальний ремонт об'єктів виробничої, комунікаційної та соціальної інфраструктури за об'єктами та іншими капітальними видатками у 2021 році</a:t>
          </a:r>
        </a:p>
      </xdr:txBody>
    </xdr:sp>
    <xdr:clientData/>
  </xdr:twoCellAnchor>
  <xdr:twoCellAnchor>
    <xdr:from>
      <xdr:col>3</xdr:col>
      <xdr:colOff>316230</xdr:colOff>
      <xdr:row>67</xdr:row>
      <xdr:rowOff>228600</xdr:rowOff>
    </xdr:from>
    <xdr:to>
      <xdr:col>6</xdr:col>
      <xdr:colOff>1104902</xdr:colOff>
      <xdr:row>68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Геннадій ДЕРЕВ'ЯНЧУК</a:t>
          </a:r>
        </a:p>
      </xdr:txBody>
    </xdr:sp>
    <xdr:clientData/>
  </xdr:twoCellAnchor>
  <xdr:twoCellAnchor editAs="oneCell">
    <xdr:from>
      <xdr:col>7</xdr:col>
      <xdr:colOff>432688</xdr:colOff>
      <xdr:row>0</xdr:row>
      <xdr:rowOff>139610</xdr:rowOff>
    </xdr:from>
    <xdr:to>
      <xdr:col>10</xdr:col>
      <xdr:colOff>0</xdr:colOff>
      <xdr:row>3</xdr:row>
      <xdr:rowOff>182643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4379597" y="139610"/>
          <a:ext cx="3368172" cy="897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23 грудня 2020 року  № 87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829253" y="947939"/>
          <a:ext cx="14898426" cy="10956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2021 році</a:t>
          </a:r>
        </a:p>
      </xdr:txBody>
    </xdr:sp>
    <xdr:clientData/>
  </xdr:twoCellAnchor>
  <xdr:twoCellAnchor>
    <xdr:from>
      <xdr:col>0</xdr:col>
      <xdr:colOff>609600</xdr:colOff>
      <xdr:row>80</xdr:row>
      <xdr:rowOff>485774</xdr:rowOff>
    </xdr:from>
    <xdr:to>
      <xdr:col>10</xdr:col>
      <xdr:colOff>0</xdr:colOff>
      <xdr:row>80</xdr:row>
      <xdr:rowOff>1181099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39585899"/>
          <a:ext cx="166782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Секретар міської ради                                                                                                           Геннадій ДЕРЕВ'ЯНЧУК</a:t>
          </a:r>
        </a:p>
      </xdr:txBody>
    </xdr:sp>
    <xdr:clientData/>
  </xdr:twoCellAnchor>
  <xdr:twoCellAnchor editAs="oneCell">
    <xdr:from>
      <xdr:col>7</xdr:col>
      <xdr:colOff>355600</xdr:colOff>
      <xdr:row>0</xdr:row>
      <xdr:rowOff>84667</xdr:rowOff>
    </xdr:from>
    <xdr:to>
      <xdr:col>10</xdr:col>
      <xdr:colOff>425399</xdr:colOff>
      <xdr:row>3</xdr:row>
      <xdr:rowOff>481542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4257867" y="84667"/>
          <a:ext cx="335698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6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23 грудня 2020 року  № 87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abSelected="1" view="pageBreakPreview" zoomScale="96" zoomScaleNormal="100" zoomScaleSheetLayoutView="96" workbookViewId="0">
      <selection activeCell="D4" sqref="D4"/>
    </sheetView>
  </sheetViews>
  <sheetFormatPr defaultColWidth="9.140625" defaultRowHeight="12.75" x14ac:dyDescent="0.2"/>
  <cols>
    <col min="1" max="1" width="14.7109375" style="20" customWidth="1"/>
    <col min="2" max="2" width="94.85546875" style="20" customWidth="1"/>
    <col min="3" max="3" width="24.140625" style="20" customWidth="1"/>
    <col min="4" max="4" width="24.7109375" style="20" customWidth="1"/>
    <col min="5" max="5" width="21.42578125" style="20" customWidth="1"/>
    <col min="6" max="6" width="17.28515625" style="20" customWidth="1"/>
    <col min="7" max="7" width="16.28515625" style="20" customWidth="1"/>
    <col min="8" max="16384" width="9.140625" style="20"/>
  </cols>
  <sheetData>
    <row r="1" spans="1:6" ht="27.75" x14ac:dyDescent="0.4">
      <c r="A1" s="34"/>
      <c r="B1" s="86"/>
      <c r="C1" s="682" t="s">
        <v>538</v>
      </c>
      <c r="D1" s="682"/>
      <c r="E1" s="682"/>
      <c r="F1" s="682"/>
    </row>
    <row r="2" spans="1:6" ht="27.75" x14ac:dyDescent="0.4">
      <c r="A2" s="34"/>
      <c r="B2" s="86"/>
      <c r="C2" s="682" t="s">
        <v>565</v>
      </c>
      <c r="D2" s="682"/>
      <c r="E2" s="682"/>
      <c r="F2" s="682"/>
    </row>
    <row r="3" spans="1:6" ht="27.75" x14ac:dyDescent="0.4">
      <c r="A3" s="34"/>
      <c r="B3" s="470"/>
      <c r="C3" s="595"/>
      <c r="D3" s="682" t="s">
        <v>598</v>
      </c>
      <c r="E3" s="682"/>
      <c r="F3" s="682"/>
    </row>
    <row r="4" spans="1:6" ht="35.25" customHeight="1" x14ac:dyDescent="0.35">
      <c r="A4" s="34"/>
      <c r="B4" s="34"/>
      <c r="C4" s="34"/>
      <c r="D4" s="34"/>
      <c r="E4" s="34"/>
      <c r="F4" s="34"/>
    </row>
    <row r="5" spans="1:6" ht="8.25" customHeight="1" x14ac:dyDescent="0.35">
      <c r="A5" s="34"/>
      <c r="B5" s="34"/>
      <c r="C5" s="34"/>
      <c r="D5" s="34"/>
      <c r="E5" s="34"/>
      <c r="F5" s="34"/>
    </row>
    <row r="6" spans="1:6" ht="48" customHeight="1" x14ac:dyDescent="0.2">
      <c r="A6" s="683" t="s">
        <v>530</v>
      </c>
      <c r="B6" s="683"/>
      <c r="C6" s="683"/>
      <c r="D6" s="683"/>
      <c r="E6" s="683"/>
      <c r="F6" s="683"/>
    </row>
    <row r="7" spans="1:6" ht="21" customHeight="1" x14ac:dyDescent="0.35">
      <c r="A7" s="87"/>
      <c r="B7" s="88"/>
      <c r="C7" s="88"/>
      <c r="D7" s="89"/>
      <c r="E7" s="89"/>
      <c r="F7" s="472" t="s">
        <v>0</v>
      </c>
    </row>
    <row r="8" spans="1:6" ht="56.25" customHeight="1" x14ac:dyDescent="0.2">
      <c r="A8" s="684" t="s">
        <v>66</v>
      </c>
      <c r="B8" s="686" t="s">
        <v>407</v>
      </c>
      <c r="C8" s="686" t="s">
        <v>383</v>
      </c>
      <c r="D8" s="686" t="s">
        <v>73</v>
      </c>
      <c r="E8" s="688" t="s">
        <v>74</v>
      </c>
      <c r="F8" s="689"/>
    </row>
    <row r="9" spans="1:6" ht="64.150000000000006" customHeight="1" x14ac:dyDescent="0.2">
      <c r="A9" s="685"/>
      <c r="B9" s="687"/>
      <c r="C9" s="687"/>
      <c r="D9" s="687"/>
      <c r="E9" s="35" t="s">
        <v>383</v>
      </c>
      <c r="F9" s="90" t="s">
        <v>84</v>
      </c>
    </row>
    <row r="10" spans="1:6" ht="17.25" customHeight="1" x14ac:dyDescent="0.2">
      <c r="A10" s="91">
        <v>1</v>
      </c>
      <c r="B10" s="92">
        <v>2</v>
      </c>
      <c r="C10" s="92" t="s">
        <v>65</v>
      </c>
      <c r="D10" s="93">
        <v>4</v>
      </c>
      <c r="E10" s="94">
        <v>5</v>
      </c>
      <c r="F10" s="91">
        <v>6</v>
      </c>
    </row>
    <row r="11" spans="1:6" ht="30" customHeight="1" x14ac:dyDescent="0.35">
      <c r="A11" s="95">
        <v>10000000</v>
      </c>
      <c r="B11" s="597" t="s">
        <v>85</v>
      </c>
      <c r="C11" s="473">
        <f>SUM(D11:E11)</f>
        <v>567711600</v>
      </c>
      <c r="D11" s="474">
        <f>SUM(D50,D32,D26,D12,D20)</f>
        <v>567361600</v>
      </c>
      <c r="E11" s="475">
        <f>SUM(E50)</f>
        <v>350000</v>
      </c>
      <c r="F11" s="476"/>
    </row>
    <row r="12" spans="1:6" ht="52.15" customHeight="1" x14ac:dyDescent="0.4">
      <c r="A12" s="96">
        <v>11000000</v>
      </c>
      <c r="B12" s="598" t="s">
        <v>86</v>
      </c>
      <c r="C12" s="473">
        <f>SUM(D12)</f>
        <v>491851100</v>
      </c>
      <c r="D12" s="477">
        <f>SUM(D13,D18)</f>
        <v>491851100</v>
      </c>
      <c r="E12" s="478"/>
      <c r="F12" s="479"/>
    </row>
    <row r="13" spans="1:6" ht="30" customHeight="1" x14ac:dyDescent="0.4">
      <c r="A13" s="96">
        <v>11010000</v>
      </c>
      <c r="B13" s="598" t="s">
        <v>87</v>
      </c>
      <c r="C13" s="473">
        <f>SUM(D13)</f>
        <v>491611100</v>
      </c>
      <c r="D13" s="477">
        <f>SUM(D14:D17)</f>
        <v>491611100</v>
      </c>
      <c r="E13" s="478"/>
      <c r="F13" s="479"/>
    </row>
    <row r="14" spans="1:6" ht="78" customHeight="1" x14ac:dyDescent="0.4">
      <c r="A14" s="198">
        <v>11010100</v>
      </c>
      <c r="B14" s="599" t="s">
        <v>88</v>
      </c>
      <c r="C14" s="480">
        <f>SUM(D14)</f>
        <v>468911100</v>
      </c>
      <c r="D14" s="480">
        <v>468911100</v>
      </c>
      <c r="E14" s="478"/>
      <c r="F14" s="479"/>
    </row>
    <row r="15" spans="1:6" ht="130.9" customHeight="1" x14ac:dyDescent="0.4">
      <c r="A15" s="198">
        <v>11010200</v>
      </c>
      <c r="B15" s="599" t="s">
        <v>89</v>
      </c>
      <c r="C15" s="480">
        <f t="shared" ref="C15:C31" si="0">SUM(D15)</f>
        <v>16300000</v>
      </c>
      <c r="D15" s="480">
        <v>16300000</v>
      </c>
      <c r="E15" s="478"/>
      <c r="F15" s="479"/>
    </row>
    <row r="16" spans="1:6" ht="80.45" customHeight="1" x14ac:dyDescent="0.4">
      <c r="A16" s="198">
        <v>11010400</v>
      </c>
      <c r="B16" s="599" t="s">
        <v>90</v>
      </c>
      <c r="C16" s="480">
        <f t="shared" si="0"/>
        <v>6000000</v>
      </c>
      <c r="D16" s="480">
        <v>6000000</v>
      </c>
      <c r="E16" s="478"/>
      <c r="F16" s="479"/>
    </row>
    <row r="17" spans="1:7" ht="76.150000000000006" customHeight="1" x14ac:dyDescent="0.4">
      <c r="A17" s="198">
        <v>11010500</v>
      </c>
      <c r="B17" s="599" t="s">
        <v>91</v>
      </c>
      <c r="C17" s="480">
        <f t="shared" si="0"/>
        <v>400000</v>
      </c>
      <c r="D17" s="480">
        <v>400000</v>
      </c>
      <c r="E17" s="478"/>
      <c r="F17" s="479"/>
    </row>
    <row r="18" spans="1:7" ht="27.75" customHeight="1" x14ac:dyDescent="0.4">
      <c r="A18" s="97">
        <v>11020000</v>
      </c>
      <c r="B18" s="129" t="s">
        <v>92</v>
      </c>
      <c r="C18" s="481">
        <f>SUM(D18)</f>
        <v>240000</v>
      </c>
      <c r="D18" s="481">
        <f>SUM(D19)</f>
        <v>240000</v>
      </c>
      <c r="E18" s="478"/>
      <c r="F18" s="479"/>
    </row>
    <row r="19" spans="1:7" ht="52.5" customHeight="1" x14ac:dyDescent="0.4">
      <c r="A19" s="98">
        <v>11020200</v>
      </c>
      <c r="B19" s="600" t="s">
        <v>93</v>
      </c>
      <c r="C19" s="480">
        <f t="shared" si="0"/>
        <v>240000</v>
      </c>
      <c r="D19" s="480">
        <v>240000</v>
      </c>
      <c r="E19" s="478"/>
      <c r="F19" s="479"/>
    </row>
    <row r="20" spans="1:7" ht="52.5" customHeight="1" x14ac:dyDescent="0.4">
      <c r="A20" s="97">
        <v>13000000</v>
      </c>
      <c r="B20" s="601" t="s">
        <v>415</v>
      </c>
      <c r="C20" s="481">
        <f t="shared" ref="C20:C26" si="1">SUM(D20)</f>
        <v>1100000</v>
      </c>
      <c r="D20" s="481">
        <f>SUM(D21,D24)</f>
        <v>1100000</v>
      </c>
      <c r="E20" s="478"/>
      <c r="F20" s="479"/>
    </row>
    <row r="21" spans="1:7" ht="58.15" customHeight="1" x14ac:dyDescent="0.4">
      <c r="A21" s="97">
        <v>13010000</v>
      </c>
      <c r="B21" s="602" t="s">
        <v>416</v>
      </c>
      <c r="C21" s="481">
        <f t="shared" si="1"/>
        <v>1060000</v>
      </c>
      <c r="D21" s="481">
        <f>SUM(D22:D23)</f>
        <v>1060000</v>
      </c>
      <c r="E21" s="478"/>
      <c r="F21" s="479"/>
    </row>
    <row r="22" spans="1:7" ht="78.75" customHeight="1" x14ac:dyDescent="0.4">
      <c r="A22" s="98">
        <v>13010100</v>
      </c>
      <c r="B22" s="600" t="s">
        <v>417</v>
      </c>
      <c r="C22" s="480">
        <f t="shared" si="1"/>
        <v>10000</v>
      </c>
      <c r="D22" s="480">
        <v>10000</v>
      </c>
      <c r="E22" s="478"/>
      <c r="F22" s="479"/>
    </row>
    <row r="23" spans="1:7" ht="117.6" customHeight="1" x14ac:dyDescent="0.4">
      <c r="A23" s="98">
        <v>13010200</v>
      </c>
      <c r="B23" s="600" t="s">
        <v>418</v>
      </c>
      <c r="C23" s="480">
        <f t="shared" si="1"/>
        <v>1050000</v>
      </c>
      <c r="D23" s="480">
        <v>1050000</v>
      </c>
      <c r="E23" s="478"/>
      <c r="F23" s="479"/>
    </row>
    <row r="24" spans="1:7" ht="30" customHeight="1" x14ac:dyDescent="0.4">
      <c r="A24" s="97">
        <v>13030000</v>
      </c>
      <c r="B24" s="603" t="s">
        <v>531</v>
      </c>
      <c r="C24" s="481">
        <f t="shared" si="1"/>
        <v>40000</v>
      </c>
      <c r="D24" s="481">
        <f>SUM(D25)</f>
        <v>40000</v>
      </c>
      <c r="E24" s="478"/>
      <c r="F24" s="479"/>
    </row>
    <row r="25" spans="1:7" ht="72" customHeight="1" x14ac:dyDescent="0.4">
      <c r="A25" s="98">
        <v>13030100</v>
      </c>
      <c r="B25" s="600" t="s">
        <v>532</v>
      </c>
      <c r="C25" s="480">
        <f t="shared" si="1"/>
        <v>40000</v>
      </c>
      <c r="D25" s="480">
        <v>40000</v>
      </c>
      <c r="E25" s="478"/>
      <c r="F25" s="479"/>
    </row>
    <row r="26" spans="1:7" ht="30" customHeight="1" x14ac:dyDescent="0.4">
      <c r="A26" s="96">
        <v>14000000</v>
      </c>
      <c r="B26" s="604" t="s">
        <v>94</v>
      </c>
      <c r="C26" s="482">
        <f t="shared" si="1"/>
        <v>7850000</v>
      </c>
      <c r="D26" s="481">
        <f>SUM(D31,D27,D29)</f>
        <v>7850000</v>
      </c>
      <c r="E26" s="480"/>
      <c r="F26" s="483"/>
    </row>
    <row r="27" spans="1:7" ht="51.75" hidden="1" customHeight="1" x14ac:dyDescent="0.4">
      <c r="A27" s="198">
        <v>14020000</v>
      </c>
      <c r="B27" s="605" t="s">
        <v>326</v>
      </c>
      <c r="C27" s="480">
        <f>SUM(C28)</f>
        <v>0</v>
      </c>
      <c r="D27" s="480"/>
      <c r="E27" s="480"/>
      <c r="F27" s="483"/>
      <c r="G27" s="36"/>
    </row>
    <row r="28" spans="1:7" ht="30" hidden="1" customHeight="1" x14ac:dyDescent="0.4">
      <c r="A28" s="198">
        <v>14021900</v>
      </c>
      <c r="B28" s="599" t="s">
        <v>327</v>
      </c>
      <c r="C28" s="480">
        <f>SUM(D28)</f>
        <v>0</v>
      </c>
      <c r="D28" s="480"/>
      <c r="E28" s="480"/>
      <c r="F28" s="483"/>
    </row>
    <row r="29" spans="1:7" ht="49.5" hidden="1" customHeight="1" x14ac:dyDescent="0.4">
      <c r="A29" s="198">
        <v>14030000</v>
      </c>
      <c r="B29" s="606" t="s">
        <v>328</v>
      </c>
      <c r="C29" s="480">
        <f>SUM(C30)</f>
        <v>0</v>
      </c>
      <c r="D29" s="480"/>
      <c r="E29" s="480"/>
      <c r="F29" s="483"/>
    </row>
    <row r="30" spans="1:7" ht="30" hidden="1" customHeight="1" x14ac:dyDescent="0.4">
      <c r="A30" s="198">
        <v>14031900</v>
      </c>
      <c r="B30" s="599" t="s">
        <v>327</v>
      </c>
      <c r="C30" s="480">
        <f>SUM(D30)</f>
        <v>0</v>
      </c>
      <c r="D30" s="480"/>
      <c r="E30" s="480"/>
      <c r="F30" s="483"/>
    </row>
    <row r="31" spans="1:7" ht="71.45" customHeight="1" x14ac:dyDescent="0.4">
      <c r="A31" s="198">
        <v>14040000</v>
      </c>
      <c r="B31" s="599" t="s">
        <v>95</v>
      </c>
      <c r="C31" s="480">
        <f t="shared" si="0"/>
        <v>7850000</v>
      </c>
      <c r="D31" s="480">
        <v>7850000</v>
      </c>
      <c r="E31" s="480"/>
      <c r="F31" s="483"/>
    </row>
    <row r="32" spans="1:7" ht="27" customHeight="1" x14ac:dyDescent="0.35">
      <c r="A32" s="96">
        <v>18000000</v>
      </c>
      <c r="B32" s="598" t="s">
        <v>96</v>
      </c>
      <c r="C32" s="482">
        <f>SUM(D32)</f>
        <v>66560500</v>
      </c>
      <c r="D32" s="481">
        <f>SUM(D46,D43,D33)</f>
        <v>66560500</v>
      </c>
      <c r="E32" s="481"/>
      <c r="F32" s="484"/>
    </row>
    <row r="33" spans="1:7" ht="26.25" customHeight="1" x14ac:dyDescent="0.35">
      <c r="A33" s="96">
        <v>18010000</v>
      </c>
      <c r="B33" s="607" t="s">
        <v>97</v>
      </c>
      <c r="C33" s="482">
        <f>SUM(D33)</f>
        <v>45075000</v>
      </c>
      <c r="D33" s="481">
        <f>SUM(D34:D42)</f>
        <v>45075000</v>
      </c>
      <c r="E33" s="481"/>
      <c r="F33" s="484"/>
    </row>
    <row r="34" spans="1:7" ht="78" customHeight="1" x14ac:dyDescent="0.4">
      <c r="A34" s="198">
        <v>18010100</v>
      </c>
      <c r="B34" s="608" t="s">
        <v>98</v>
      </c>
      <c r="C34" s="480">
        <f t="shared" ref="C34:C49" si="2">SUM(D34)</f>
        <v>7000</v>
      </c>
      <c r="D34" s="480">
        <v>7000</v>
      </c>
      <c r="E34" s="480"/>
      <c r="F34" s="485"/>
      <c r="G34" s="451"/>
    </row>
    <row r="35" spans="1:7" ht="81" customHeight="1" x14ac:dyDescent="0.4">
      <c r="A35" s="198">
        <v>18010200</v>
      </c>
      <c r="B35" s="609" t="s">
        <v>99</v>
      </c>
      <c r="C35" s="480">
        <f t="shared" si="2"/>
        <v>610000</v>
      </c>
      <c r="D35" s="480">
        <v>610000</v>
      </c>
      <c r="E35" s="480"/>
      <c r="F35" s="485"/>
      <c r="G35" s="452"/>
    </row>
    <row r="36" spans="1:7" ht="81" customHeight="1" x14ac:dyDescent="0.4">
      <c r="A36" s="100">
        <v>18010300</v>
      </c>
      <c r="B36" s="608" t="s">
        <v>100</v>
      </c>
      <c r="C36" s="480">
        <f t="shared" si="2"/>
        <v>710000</v>
      </c>
      <c r="D36" s="480">
        <v>710000</v>
      </c>
      <c r="E36" s="480"/>
      <c r="F36" s="485"/>
      <c r="G36" s="452"/>
    </row>
    <row r="37" spans="1:7" ht="76.5" customHeight="1" x14ac:dyDescent="0.4">
      <c r="A37" s="198">
        <v>18010400</v>
      </c>
      <c r="B37" s="608" t="s">
        <v>101</v>
      </c>
      <c r="C37" s="480">
        <f t="shared" si="2"/>
        <v>7323000</v>
      </c>
      <c r="D37" s="480">
        <v>7323000</v>
      </c>
      <c r="E37" s="480"/>
      <c r="F37" s="485"/>
      <c r="G37" s="452"/>
    </row>
    <row r="38" spans="1:7" ht="30" customHeight="1" x14ac:dyDescent="0.4">
      <c r="A38" s="198">
        <v>18010500</v>
      </c>
      <c r="B38" s="610" t="s">
        <v>102</v>
      </c>
      <c r="C38" s="480">
        <f t="shared" si="2"/>
        <v>31640000</v>
      </c>
      <c r="D38" s="480">
        <v>31640000</v>
      </c>
      <c r="E38" s="486"/>
      <c r="F38" s="483"/>
      <c r="G38" s="451"/>
    </row>
    <row r="39" spans="1:7" ht="30" customHeight="1" x14ac:dyDescent="0.4">
      <c r="A39" s="198">
        <v>18010600</v>
      </c>
      <c r="B39" s="610" t="s">
        <v>103</v>
      </c>
      <c r="C39" s="480">
        <f t="shared" si="2"/>
        <v>3400000</v>
      </c>
      <c r="D39" s="480">
        <v>3400000</v>
      </c>
      <c r="E39" s="486"/>
      <c r="F39" s="483"/>
    </row>
    <row r="40" spans="1:7" ht="30" customHeight="1" x14ac:dyDescent="0.4">
      <c r="A40" s="198">
        <v>18010700</v>
      </c>
      <c r="B40" s="610" t="s">
        <v>104</v>
      </c>
      <c r="C40" s="480">
        <f t="shared" si="2"/>
        <v>220000</v>
      </c>
      <c r="D40" s="480">
        <v>220000</v>
      </c>
      <c r="E40" s="486"/>
      <c r="F40" s="483"/>
    </row>
    <row r="41" spans="1:7" ht="30" customHeight="1" x14ac:dyDescent="0.4">
      <c r="A41" s="198">
        <v>18010900</v>
      </c>
      <c r="B41" s="610" t="s">
        <v>105</v>
      </c>
      <c r="C41" s="480">
        <f t="shared" si="2"/>
        <v>1140000</v>
      </c>
      <c r="D41" s="480">
        <v>1140000</v>
      </c>
      <c r="E41" s="486"/>
      <c r="F41" s="483"/>
    </row>
    <row r="42" spans="1:7" ht="30" customHeight="1" x14ac:dyDescent="0.4">
      <c r="A42" s="198">
        <v>18011000</v>
      </c>
      <c r="B42" s="610" t="s">
        <v>106</v>
      </c>
      <c r="C42" s="480">
        <f t="shared" si="2"/>
        <v>25000</v>
      </c>
      <c r="D42" s="480">
        <v>25000</v>
      </c>
      <c r="E42" s="486"/>
      <c r="F42" s="483"/>
    </row>
    <row r="43" spans="1:7" ht="30" customHeight="1" x14ac:dyDescent="0.4">
      <c r="A43" s="101">
        <v>18030000</v>
      </c>
      <c r="B43" s="611" t="s">
        <v>537</v>
      </c>
      <c r="C43" s="477">
        <f>SUM(D43)</f>
        <v>60000</v>
      </c>
      <c r="D43" s="481">
        <f>SUM(D44:D45)</f>
        <v>60000</v>
      </c>
      <c r="E43" s="486"/>
      <c r="F43" s="483"/>
    </row>
    <row r="44" spans="1:7" ht="27" customHeight="1" x14ac:dyDescent="0.4">
      <c r="A44" s="102">
        <v>18030100</v>
      </c>
      <c r="B44" s="612" t="s">
        <v>107</v>
      </c>
      <c r="C44" s="480">
        <f t="shared" si="2"/>
        <v>60000</v>
      </c>
      <c r="D44" s="480">
        <v>60000</v>
      </c>
      <c r="E44" s="486"/>
      <c r="F44" s="483"/>
    </row>
    <row r="45" spans="1:7" ht="47.25" hidden="1" customHeight="1" x14ac:dyDescent="0.4">
      <c r="A45" s="103" t="s">
        <v>108</v>
      </c>
      <c r="B45" s="613" t="s">
        <v>109</v>
      </c>
      <c r="C45" s="480">
        <f t="shared" si="2"/>
        <v>0</v>
      </c>
      <c r="D45" s="480"/>
      <c r="E45" s="486"/>
      <c r="F45" s="483"/>
    </row>
    <row r="46" spans="1:7" ht="24.75" customHeight="1" x14ac:dyDescent="0.35">
      <c r="A46" s="96">
        <v>18050000</v>
      </c>
      <c r="B46" s="598" t="s">
        <v>110</v>
      </c>
      <c r="C46" s="477">
        <f>SUM(D46)</f>
        <v>21425500</v>
      </c>
      <c r="D46" s="481">
        <f>SUM(D47:D49)</f>
        <v>21425500</v>
      </c>
      <c r="E46" s="481"/>
      <c r="F46" s="484"/>
    </row>
    <row r="47" spans="1:7" ht="30" customHeight="1" x14ac:dyDescent="0.4">
      <c r="A47" s="198">
        <v>18050300</v>
      </c>
      <c r="B47" s="614" t="s">
        <v>111</v>
      </c>
      <c r="C47" s="480">
        <f t="shared" si="2"/>
        <v>1960000</v>
      </c>
      <c r="D47" s="480">
        <v>1960000</v>
      </c>
      <c r="E47" s="480"/>
      <c r="F47" s="485"/>
    </row>
    <row r="48" spans="1:7" ht="30" customHeight="1" x14ac:dyDescent="0.4">
      <c r="A48" s="198">
        <v>18050400</v>
      </c>
      <c r="B48" s="614" t="s">
        <v>112</v>
      </c>
      <c r="C48" s="480">
        <f t="shared" si="2"/>
        <v>19455500</v>
      </c>
      <c r="D48" s="480">
        <v>19455500</v>
      </c>
      <c r="E48" s="480"/>
      <c r="F48" s="485"/>
    </row>
    <row r="49" spans="1:7" ht="122.45" customHeight="1" x14ac:dyDescent="0.4">
      <c r="A49" s="198">
        <v>18050500</v>
      </c>
      <c r="B49" s="599" t="s">
        <v>533</v>
      </c>
      <c r="C49" s="480">
        <f t="shared" si="2"/>
        <v>10000</v>
      </c>
      <c r="D49" s="480">
        <v>10000</v>
      </c>
      <c r="E49" s="480"/>
      <c r="F49" s="485"/>
    </row>
    <row r="50" spans="1:7" ht="30" customHeight="1" x14ac:dyDescent="0.35">
      <c r="A50" s="96">
        <v>19000000</v>
      </c>
      <c r="B50" s="615" t="s">
        <v>113</v>
      </c>
      <c r="C50" s="477">
        <f>SUM(E50)</f>
        <v>350000</v>
      </c>
      <c r="D50" s="481"/>
      <c r="E50" s="481">
        <f>SUM(E51)</f>
        <v>350000</v>
      </c>
      <c r="F50" s="484"/>
    </row>
    <row r="51" spans="1:7" ht="27" customHeight="1" x14ac:dyDescent="0.35">
      <c r="A51" s="96">
        <v>19010000</v>
      </c>
      <c r="B51" s="615" t="s">
        <v>114</v>
      </c>
      <c r="C51" s="477">
        <f>SUM(E51)</f>
        <v>350000</v>
      </c>
      <c r="D51" s="481"/>
      <c r="E51" s="481">
        <f>SUM(E52:E54)</f>
        <v>350000</v>
      </c>
      <c r="F51" s="484"/>
    </row>
    <row r="52" spans="1:7" ht="105" customHeight="1" x14ac:dyDescent="0.4">
      <c r="A52" s="198">
        <v>19010100</v>
      </c>
      <c r="B52" s="616" t="s">
        <v>534</v>
      </c>
      <c r="C52" s="487">
        <f>SUM(E52)</f>
        <v>7000</v>
      </c>
      <c r="D52" s="480"/>
      <c r="E52" s="480">
        <v>7000</v>
      </c>
      <c r="F52" s="485"/>
    </row>
    <row r="53" spans="1:7" ht="54" customHeight="1" x14ac:dyDescent="0.4">
      <c r="A53" s="198">
        <v>19010200</v>
      </c>
      <c r="B53" s="599" t="s">
        <v>115</v>
      </c>
      <c r="C53" s="487">
        <f>SUM(E53)</f>
        <v>219000</v>
      </c>
      <c r="D53" s="480"/>
      <c r="E53" s="480">
        <v>219000</v>
      </c>
      <c r="F53" s="485"/>
    </row>
    <row r="54" spans="1:7" ht="104.45" customHeight="1" x14ac:dyDescent="0.4">
      <c r="A54" s="198">
        <v>19010300</v>
      </c>
      <c r="B54" s="617" t="s">
        <v>116</v>
      </c>
      <c r="C54" s="487">
        <f>SUM(E54)</f>
        <v>124000</v>
      </c>
      <c r="D54" s="480"/>
      <c r="E54" s="480">
        <v>124000</v>
      </c>
      <c r="F54" s="485"/>
    </row>
    <row r="55" spans="1:7" ht="30" customHeight="1" x14ac:dyDescent="0.4">
      <c r="A55" s="96">
        <v>20000000</v>
      </c>
      <c r="B55" s="598" t="s">
        <v>117</v>
      </c>
      <c r="C55" s="482">
        <f>SUM(D55,E55)</f>
        <v>8463915</v>
      </c>
      <c r="D55" s="481">
        <f>SUM(D72,D62,D56)</f>
        <v>1711000</v>
      </c>
      <c r="E55" s="481">
        <f>SUM(E72,E76)</f>
        <v>6752915</v>
      </c>
      <c r="F55" s="483"/>
      <c r="G55" s="451"/>
    </row>
    <row r="56" spans="1:7" ht="26.25" customHeight="1" x14ac:dyDescent="0.4">
      <c r="A56" s="96">
        <v>21000000</v>
      </c>
      <c r="B56" s="598" t="s">
        <v>118</v>
      </c>
      <c r="C56" s="482">
        <f t="shared" ref="C56:C63" si="3">SUM(D56)</f>
        <v>395000</v>
      </c>
      <c r="D56" s="481">
        <f>SUM(D57,D59)</f>
        <v>395000</v>
      </c>
      <c r="E56" s="486"/>
      <c r="F56" s="483"/>
    </row>
    <row r="57" spans="1:7" ht="159.6" customHeight="1" x14ac:dyDescent="0.4">
      <c r="A57" s="471">
        <v>21010000</v>
      </c>
      <c r="B57" s="618" t="s">
        <v>419</v>
      </c>
      <c r="C57" s="488">
        <f t="shared" si="3"/>
        <v>150000</v>
      </c>
      <c r="D57" s="489">
        <f>SUM(D58)</f>
        <v>150000</v>
      </c>
      <c r="E57" s="490"/>
      <c r="F57" s="491"/>
      <c r="G57" s="192"/>
    </row>
    <row r="58" spans="1:7" s="104" customFormat="1" ht="78.599999999999994" customHeight="1" x14ac:dyDescent="0.4">
      <c r="A58" s="198">
        <v>21010300</v>
      </c>
      <c r="B58" s="610" t="s">
        <v>119</v>
      </c>
      <c r="C58" s="480">
        <f>SUM(D58)</f>
        <v>150000</v>
      </c>
      <c r="D58" s="480">
        <v>150000</v>
      </c>
      <c r="E58" s="486"/>
      <c r="F58" s="483"/>
    </row>
    <row r="59" spans="1:7" ht="27.75" customHeight="1" x14ac:dyDescent="0.35">
      <c r="A59" s="96">
        <v>21080000</v>
      </c>
      <c r="B59" s="598" t="s">
        <v>120</v>
      </c>
      <c r="C59" s="482">
        <f t="shared" si="3"/>
        <v>245000</v>
      </c>
      <c r="D59" s="481">
        <f>SUM(D60:D61)</f>
        <v>245000</v>
      </c>
      <c r="E59" s="492"/>
      <c r="F59" s="493"/>
    </row>
    <row r="60" spans="1:7" ht="28.5" customHeight="1" x14ac:dyDescent="0.4">
      <c r="A60" s="198">
        <v>21081100</v>
      </c>
      <c r="B60" s="610" t="s">
        <v>121</v>
      </c>
      <c r="C60" s="480">
        <f>SUM(D60)</f>
        <v>220000</v>
      </c>
      <c r="D60" s="480">
        <v>220000</v>
      </c>
      <c r="E60" s="486"/>
      <c r="F60" s="483"/>
    </row>
    <row r="61" spans="1:7" ht="79.900000000000006" customHeight="1" x14ac:dyDescent="0.4">
      <c r="A61" s="198">
        <v>21081500</v>
      </c>
      <c r="B61" s="610" t="s">
        <v>420</v>
      </c>
      <c r="C61" s="480">
        <f>SUM(D61)</f>
        <v>25000</v>
      </c>
      <c r="D61" s="480">
        <v>25000</v>
      </c>
      <c r="E61" s="486"/>
      <c r="F61" s="483"/>
    </row>
    <row r="62" spans="1:7" ht="52.5" customHeight="1" x14ac:dyDescent="0.4">
      <c r="A62" s="96">
        <v>22000000</v>
      </c>
      <c r="B62" s="598" t="s">
        <v>122</v>
      </c>
      <c r="C62" s="482">
        <f t="shared" si="3"/>
        <v>1216000</v>
      </c>
      <c r="D62" s="481">
        <f>SUM(D69,D67,D63)</f>
        <v>1216000</v>
      </c>
      <c r="E62" s="486"/>
      <c r="F62" s="483"/>
    </row>
    <row r="63" spans="1:7" ht="30" customHeight="1" x14ac:dyDescent="0.4">
      <c r="A63" s="96">
        <v>22010000</v>
      </c>
      <c r="B63" s="598" t="s">
        <v>123</v>
      </c>
      <c r="C63" s="482">
        <f t="shared" si="3"/>
        <v>1156000</v>
      </c>
      <c r="D63" s="481">
        <f>SUM(D64:D66)</f>
        <v>1156000</v>
      </c>
      <c r="E63" s="486"/>
      <c r="F63" s="483"/>
    </row>
    <row r="64" spans="1:7" ht="79.900000000000006" customHeight="1" x14ac:dyDescent="0.4">
      <c r="A64" s="198">
        <v>22010300</v>
      </c>
      <c r="B64" s="619" t="s">
        <v>139</v>
      </c>
      <c r="C64" s="480">
        <f>SUM(D64)</f>
        <v>11000</v>
      </c>
      <c r="D64" s="480">
        <v>11000</v>
      </c>
      <c r="E64" s="486"/>
      <c r="F64" s="483"/>
    </row>
    <row r="65" spans="1:6" ht="30.6" customHeight="1" x14ac:dyDescent="0.4">
      <c r="A65" s="198">
        <v>22012500</v>
      </c>
      <c r="B65" s="610" t="s">
        <v>124</v>
      </c>
      <c r="C65" s="480">
        <f>SUM(D65)</f>
        <v>1015000</v>
      </c>
      <c r="D65" s="480">
        <v>1015000</v>
      </c>
      <c r="E65" s="486"/>
      <c r="F65" s="483"/>
    </row>
    <row r="66" spans="1:6" ht="54" customHeight="1" x14ac:dyDescent="0.4">
      <c r="A66" s="198">
        <v>22012600</v>
      </c>
      <c r="B66" s="620" t="s">
        <v>140</v>
      </c>
      <c r="C66" s="480">
        <f>SUM(D66)</f>
        <v>130000</v>
      </c>
      <c r="D66" s="480">
        <v>130000</v>
      </c>
      <c r="E66" s="486"/>
      <c r="F66" s="483"/>
    </row>
    <row r="67" spans="1:6" ht="79.150000000000006" customHeight="1" x14ac:dyDescent="0.35">
      <c r="A67" s="96">
        <v>22080000</v>
      </c>
      <c r="B67" s="604" t="s">
        <v>125</v>
      </c>
      <c r="C67" s="482">
        <f>SUM(D67)</f>
        <v>48500</v>
      </c>
      <c r="D67" s="481">
        <f>SUM(D68)</f>
        <v>48500</v>
      </c>
      <c r="E67" s="492"/>
      <c r="F67" s="493"/>
    </row>
    <row r="68" spans="1:6" ht="84" customHeight="1" x14ac:dyDescent="0.4">
      <c r="A68" s="198">
        <v>22080400</v>
      </c>
      <c r="B68" s="610" t="s">
        <v>126</v>
      </c>
      <c r="C68" s="480">
        <f>SUM(D68)</f>
        <v>48500</v>
      </c>
      <c r="D68" s="480">
        <v>48500</v>
      </c>
      <c r="E68" s="486"/>
      <c r="F68" s="483"/>
    </row>
    <row r="69" spans="1:6" ht="30.6" customHeight="1" x14ac:dyDescent="0.35">
      <c r="A69" s="96">
        <v>22090000</v>
      </c>
      <c r="B69" s="598" t="s">
        <v>127</v>
      </c>
      <c r="C69" s="482">
        <f t="shared" ref="C69:C74" si="4">SUM(D69)</f>
        <v>11500</v>
      </c>
      <c r="D69" s="481">
        <f>SUM(D70:D71)</f>
        <v>11500</v>
      </c>
      <c r="E69" s="492"/>
      <c r="F69" s="493"/>
    </row>
    <row r="70" spans="1:6" ht="80.45" customHeight="1" x14ac:dyDescent="0.4">
      <c r="A70" s="198">
        <v>22090100</v>
      </c>
      <c r="B70" s="610" t="s">
        <v>128</v>
      </c>
      <c r="C70" s="480">
        <f t="shared" si="4"/>
        <v>6200</v>
      </c>
      <c r="D70" s="480">
        <v>6200</v>
      </c>
      <c r="E70" s="486"/>
      <c r="F70" s="483"/>
    </row>
    <row r="71" spans="1:6" ht="80.45" customHeight="1" x14ac:dyDescent="0.4">
      <c r="A71" s="198">
        <v>22090400</v>
      </c>
      <c r="B71" s="610" t="s">
        <v>129</v>
      </c>
      <c r="C71" s="480">
        <f t="shared" si="4"/>
        <v>5300</v>
      </c>
      <c r="D71" s="480">
        <v>5300</v>
      </c>
      <c r="E71" s="486"/>
      <c r="F71" s="483"/>
    </row>
    <row r="72" spans="1:6" ht="25.5" customHeight="1" x14ac:dyDescent="0.35">
      <c r="A72" s="96">
        <v>24000000</v>
      </c>
      <c r="B72" s="598" t="s">
        <v>130</v>
      </c>
      <c r="C72" s="482">
        <f>SUM(D72:E72)</f>
        <v>100000</v>
      </c>
      <c r="D72" s="481">
        <f>SUM(D73)</f>
        <v>100000</v>
      </c>
      <c r="E72" s="481"/>
      <c r="F72" s="493"/>
    </row>
    <row r="73" spans="1:6" ht="27.75" x14ac:dyDescent="0.4">
      <c r="A73" s="96">
        <v>24060000</v>
      </c>
      <c r="B73" s="598" t="s">
        <v>131</v>
      </c>
      <c r="C73" s="482">
        <f t="shared" si="4"/>
        <v>100000</v>
      </c>
      <c r="D73" s="481">
        <f>SUM(D74)</f>
        <v>100000</v>
      </c>
      <c r="E73" s="481"/>
      <c r="F73" s="483"/>
    </row>
    <row r="74" spans="1:6" ht="27.75" x14ac:dyDescent="0.4">
      <c r="A74" s="198">
        <v>24060300</v>
      </c>
      <c r="B74" s="610" t="s">
        <v>131</v>
      </c>
      <c r="C74" s="480">
        <f t="shared" si="4"/>
        <v>100000</v>
      </c>
      <c r="D74" s="480">
        <v>100000</v>
      </c>
      <c r="E74" s="486"/>
      <c r="F74" s="483" t="s">
        <v>132</v>
      </c>
    </row>
    <row r="75" spans="1:6" ht="52.5" hidden="1" customHeight="1" x14ac:dyDescent="0.4">
      <c r="A75" s="198">
        <v>24170000</v>
      </c>
      <c r="B75" s="621" t="s">
        <v>408</v>
      </c>
      <c r="C75" s="480">
        <f t="shared" ref="C75:C80" si="5">SUM(E75)</f>
        <v>0</v>
      </c>
      <c r="D75" s="480"/>
      <c r="E75" s="480">
        <f>SUM(F75)</f>
        <v>0</v>
      </c>
      <c r="F75" s="483"/>
    </row>
    <row r="76" spans="1:6" ht="28.5" customHeight="1" x14ac:dyDescent="0.4">
      <c r="A76" s="96">
        <v>25000000</v>
      </c>
      <c r="B76" s="598" t="s">
        <v>133</v>
      </c>
      <c r="C76" s="481">
        <f t="shared" si="5"/>
        <v>6752915</v>
      </c>
      <c r="D76" s="486"/>
      <c r="E76" s="481">
        <f>SUM(E77)</f>
        <v>6752915</v>
      </c>
      <c r="F76" s="483"/>
    </row>
    <row r="77" spans="1:6" ht="57" customHeight="1" x14ac:dyDescent="0.4">
      <c r="A77" s="96">
        <v>25010000</v>
      </c>
      <c r="B77" s="598" t="s">
        <v>134</v>
      </c>
      <c r="C77" s="481">
        <f t="shared" si="5"/>
        <v>6752915</v>
      </c>
      <c r="D77" s="494"/>
      <c r="E77" s="481">
        <f>SUM(E78:E81)</f>
        <v>6752915</v>
      </c>
      <c r="F77" s="483"/>
    </row>
    <row r="78" spans="1:6" ht="54" customHeight="1" x14ac:dyDescent="0.4">
      <c r="A78" s="198">
        <v>25010100</v>
      </c>
      <c r="B78" s="610" t="s">
        <v>135</v>
      </c>
      <c r="C78" s="480">
        <f t="shared" si="5"/>
        <v>6329730</v>
      </c>
      <c r="D78" s="494"/>
      <c r="E78" s="495">
        <v>6329730</v>
      </c>
      <c r="F78" s="496"/>
    </row>
    <row r="79" spans="1:6" ht="55.9" customHeight="1" x14ac:dyDescent="0.4">
      <c r="A79" s="198">
        <v>25010200</v>
      </c>
      <c r="B79" s="610" t="s">
        <v>141</v>
      </c>
      <c r="C79" s="480">
        <f t="shared" si="5"/>
        <v>21600</v>
      </c>
      <c r="D79" s="494"/>
      <c r="E79" s="495">
        <v>21600</v>
      </c>
      <c r="F79" s="496"/>
    </row>
    <row r="80" spans="1:6" ht="81" customHeight="1" x14ac:dyDescent="0.4">
      <c r="A80" s="198">
        <v>25010300</v>
      </c>
      <c r="B80" s="610" t="s">
        <v>535</v>
      </c>
      <c r="C80" s="480">
        <f t="shared" si="5"/>
        <v>401585</v>
      </c>
      <c r="D80" s="494"/>
      <c r="E80" s="495">
        <v>401585</v>
      </c>
      <c r="F80" s="496"/>
    </row>
    <row r="81" spans="1:7" ht="38.450000000000003" hidden="1" customHeight="1" x14ac:dyDescent="0.4">
      <c r="A81" s="198">
        <v>25010400</v>
      </c>
      <c r="B81" s="620" t="s">
        <v>136</v>
      </c>
      <c r="C81" s="480"/>
      <c r="D81" s="497"/>
      <c r="E81" s="480"/>
      <c r="F81" s="485"/>
    </row>
    <row r="82" spans="1:7" ht="26.25" hidden="1" customHeight="1" x14ac:dyDescent="0.4">
      <c r="A82" s="97">
        <v>30000000</v>
      </c>
      <c r="B82" s="129" t="s">
        <v>142</v>
      </c>
      <c r="C82" s="481">
        <f>SUM(E82)</f>
        <v>0</v>
      </c>
      <c r="D82" s="497"/>
      <c r="E82" s="481">
        <f>SUM(F82)</f>
        <v>0</v>
      </c>
      <c r="F82" s="484">
        <f>SUM(F83)</f>
        <v>0</v>
      </c>
    </row>
    <row r="83" spans="1:7" ht="27" hidden="1" customHeight="1" x14ac:dyDescent="0.35">
      <c r="A83" s="97">
        <v>33000000</v>
      </c>
      <c r="B83" s="622" t="s">
        <v>143</v>
      </c>
      <c r="C83" s="481">
        <f>SUM(E83)</f>
        <v>0</v>
      </c>
      <c r="D83" s="498"/>
      <c r="E83" s="481">
        <f>SUM(F83)</f>
        <v>0</v>
      </c>
      <c r="F83" s="484">
        <f>SUM(F84)</f>
        <v>0</v>
      </c>
    </row>
    <row r="84" spans="1:7" ht="26.25" hidden="1" customHeight="1" x14ac:dyDescent="0.4">
      <c r="A84" s="98">
        <v>33010000</v>
      </c>
      <c r="B84" s="623" t="s">
        <v>144</v>
      </c>
      <c r="C84" s="480">
        <f>SUM(E84)</f>
        <v>0</v>
      </c>
      <c r="D84" s="497"/>
      <c r="E84" s="480">
        <f>SUM(F84)</f>
        <v>0</v>
      </c>
      <c r="F84" s="485"/>
    </row>
    <row r="85" spans="1:7" ht="99" hidden="1" customHeight="1" x14ac:dyDescent="0.4">
      <c r="A85" s="198">
        <v>33010100</v>
      </c>
      <c r="B85" s="619" t="s">
        <v>145</v>
      </c>
      <c r="C85" s="480">
        <f>SUM(E85)</f>
        <v>0</v>
      </c>
      <c r="D85" s="497"/>
      <c r="E85" s="480">
        <f>SUM(F85)</f>
        <v>0</v>
      </c>
      <c r="F85" s="485"/>
    </row>
    <row r="86" spans="1:7" ht="60" customHeight="1" x14ac:dyDescent="0.35">
      <c r="A86" s="198"/>
      <c r="B86" s="598" t="s">
        <v>409</v>
      </c>
      <c r="C86" s="481">
        <f>SUM(C11,C55,C82)</f>
        <v>576175515</v>
      </c>
      <c r="D86" s="481">
        <f>SUM(D11,D55)</f>
        <v>569072600</v>
      </c>
      <c r="E86" s="481">
        <f>SUM(E11,E55,E82)</f>
        <v>7102915</v>
      </c>
      <c r="F86" s="484"/>
      <c r="G86" s="105"/>
    </row>
    <row r="87" spans="1:7" ht="33.6" customHeight="1" x14ac:dyDescent="0.35">
      <c r="A87" s="96">
        <v>40000000</v>
      </c>
      <c r="B87" s="598" t="s">
        <v>67</v>
      </c>
      <c r="C87" s="482">
        <f>SUM(D87)</f>
        <v>147776600</v>
      </c>
      <c r="D87" s="499">
        <f>SUM(D88)</f>
        <v>147776600</v>
      </c>
      <c r="E87" s="499"/>
      <c r="F87" s="500"/>
    </row>
    <row r="88" spans="1:7" ht="28.9" customHeight="1" x14ac:dyDescent="0.35">
      <c r="A88" s="96">
        <v>41000000</v>
      </c>
      <c r="B88" s="598" t="s">
        <v>68</v>
      </c>
      <c r="C88" s="482">
        <f>SUM(D88)</f>
        <v>147776600</v>
      </c>
      <c r="D88" s="481">
        <f>SUM(D95,D93,D89)</f>
        <v>147776600</v>
      </c>
      <c r="E88" s="499"/>
      <c r="F88" s="500"/>
    </row>
    <row r="89" spans="1:7" ht="43.9" customHeight="1" x14ac:dyDescent="0.35">
      <c r="A89" s="96">
        <v>41030000</v>
      </c>
      <c r="B89" s="598" t="s">
        <v>421</v>
      </c>
      <c r="C89" s="482">
        <f>SUM(D89)</f>
        <v>145174000</v>
      </c>
      <c r="D89" s="481">
        <f>SUM(D90:D92)</f>
        <v>145174000</v>
      </c>
      <c r="E89" s="499"/>
      <c r="F89" s="500"/>
    </row>
    <row r="90" spans="1:7" ht="55.15" customHeight="1" x14ac:dyDescent="0.4">
      <c r="A90" s="106">
        <v>41033900</v>
      </c>
      <c r="B90" s="599" t="s">
        <v>137</v>
      </c>
      <c r="C90" s="480">
        <f>SUM(D90)</f>
        <v>145174000</v>
      </c>
      <c r="D90" s="480">
        <v>145174000</v>
      </c>
      <c r="E90" s="487"/>
      <c r="F90" s="501"/>
    </row>
    <row r="91" spans="1:7" ht="51" hidden="1" customHeight="1" x14ac:dyDescent="0.4">
      <c r="A91" s="106">
        <v>41034200</v>
      </c>
      <c r="B91" s="599" t="s">
        <v>138</v>
      </c>
      <c r="C91" s="480">
        <f>SUM(D91)</f>
        <v>0</v>
      </c>
      <c r="D91" s="480"/>
      <c r="E91" s="487"/>
      <c r="F91" s="501"/>
    </row>
    <row r="92" spans="1:7" ht="2.4500000000000002" hidden="1" customHeight="1" x14ac:dyDescent="0.4">
      <c r="A92" s="106">
        <v>41035100</v>
      </c>
      <c r="B92" s="624" t="s">
        <v>329</v>
      </c>
      <c r="C92" s="480">
        <f t="shared" ref="C92" si="6">SUM(D92)</f>
        <v>0</v>
      </c>
      <c r="D92" s="480"/>
      <c r="E92" s="486"/>
      <c r="F92" s="483"/>
    </row>
    <row r="93" spans="1:7" ht="57.6" customHeight="1" x14ac:dyDescent="0.4">
      <c r="A93" s="502">
        <v>41040000</v>
      </c>
      <c r="B93" s="625" t="s">
        <v>422</v>
      </c>
      <c r="C93" s="481">
        <f>SUM(D93)</f>
        <v>2602600</v>
      </c>
      <c r="D93" s="481">
        <f>SUM(D94)</f>
        <v>2602600</v>
      </c>
      <c r="E93" s="486"/>
      <c r="F93" s="483"/>
    </row>
    <row r="94" spans="1:7" ht="111" customHeight="1" x14ac:dyDescent="0.4">
      <c r="A94" s="106">
        <v>41040200</v>
      </c>
      <c r="B94" s="624" t="s">
        <v>423</v>
      </c>
      <c r="C94" s="480">
        <f>SUM(D94)</f>
        <v>2602600</v>
      </c>
      <c r="D94" s="480">
        <v>2602600</v>
      </c>
      <c r="E94" s="486"/>
      <c r="F94" s="483"/>
    </row>
    <row r="95" spans="1:7" ht="49.5" hidden="1" customHeight="1" x14ac:dyDescent="0.4">
      <c r="A95" s="200">
        <v>41050000</v>
      </c>
      <c r="B95" s="99" t="s">
        <v>335</v>
      </c>
      <c r="C95" s="481">
        <f t="shared" ref="C95:C96" si="7">SUM(D95)</f>
        <v>0</v>
      </c>
      <c r="D95" s="481">
        <f>SUM(D96:D103)</f>
        <v>0</v>
      </c>
      <c r="E95" s="494"/>
      <c r="F95" s="503"/>
    </row>
    <row r="96" spans="1:7" ht="211.5" hidden="1" customHeight="1" x14ac:dyDescent="0.4">
      <c r="A96" s="203">
        <v>41050100</v>
      </c>
      <c r="B96" s="199" t="s">
        <v>336</v>
      </c>
      <c r="C96" s="480">
        <f t="shared" si="7"/>
        <v>0</v>
      </c>
      <c r="D96" s="480"/>
      <c r="E96" s="494"/>
      <c r="F96" s="503"/>
    </row>
    <row r="97" spans="1:7" ht="105.75" hidden="1" customHeight="1" x14ac:dyDescent="0.4">
      <c r="A97" s="106">
        <v>41050200</v>
      </c>
      <c r="B97" s="199" t="s">
        <v>337</v>
      </c>
      <c r="C97" s="480">
        <f>SUM(D97)</f>
        <v>0</v>
      </c>
      <c r="D97" s="480"/>
      <c r="E97" s="494"/>
      <c r="F97" s="503"/>
    </row>
    <row r="98" spans="1:7" ht="332.25" hidden="1" customHeight="1" x14ac:dyDescent="0.4">
      <c r="A98" s="106">
        <v>41050300</v>
      </c>
      <c r="B98" s="199" t="s">
        <v>338</v>
      </c>
      <c r="C98" s="480">
        <f>SUM(D98)</f>
        <v>0</v>
      </c>
      <c r="D98" s="480"/>
      <c r="E98" s="494"/>
      <c r="F98" s="503"/>
    </row>
    <row r="99" spans="1:7" ht="79.5" hidden="1" customHeight="1" x14ac:dyDescent="0.4">
      <c r="A99" s="106">
        <v>41051000</v>
      </c>
      <c r="B99" s="199" t="s">
        <v>453</v>
      </c>
      <c r="C99" s="480">
        <f>SUM(D99)</f>
        <v>0</v>
      </c>
      <c r="D99" s="480"/>
      <c r="E99" s="504"/>
      <c r="F99" s="505"/>
    </row>
    <row r="100" spans="1:7" ht="72.75" hidden="1" customHeight="1" x14ac:dyDescent="0.4">
      <c r="A100" s="106">
        <v>41051200</v>
      </c>
      <c r="B100" s="191" t="s">
        <v>410</v>
      </c>
      <c r="C100" s="480">
        <f>SUM(D100)</f>
        <v>0</v>
      </c>
      <c r="D100" s="480"/>
      <c r="E100" s="504"/>
      <c r="F100" s="505"/>
    </row>
    <row r="101" spans="1:7" ht="80.25" hidden="1" customHeight="1" x14ac:dyDescent="0.4">
      <c r="A101" s="106">
        <v>41051500</v>
      </c>
      <c r="B101" s="199" t="s">
        <v>340</v>
      </c>
      <c r="C101" s="480">
        <f>SUM(D101)</f>
        <v>0</v>
      </c>
      <c r="D101" s="480"/>
      <c r="E101" s="494"/>
      <c r="F101" s="503"/>
    </row>
    <row r="102" spans="1:7" ht="106.5" hidden="1" customHeight="1" x14ac:dyDescent="0.4">
      <c r="A102" s="106">
        <v>41052000</v>
      </c>
      <c r="B102" s="193" t="s">
        <v>339</v>
      </c>
      <c r="C102" s="480">
        <f t="shared" ref="C102:C103" si="8">SUM(D102)</f>
        <v>0</v>
      </c>
      <c r="D102" s="480"/>
      <c r="E102" s="480"/>
      <c r="F102" s="503"/>
    </row>
    <row r="103" spans="1:7" ht="34.5" hidden="1" customHeight="1" x14ac:dyDescent="0.4">
      <c r="A103" s="201">
        <v>41053900</v>
      </c>
      <c r="B103" s="202" t="s">
        <v>341</v>
      </c>
      <c r="C103" s="480">
        <f t="shared" si="8"/>
        <v>0</v>
      </c>
      <c r="D103" s="506"/>
      <c r="E103" s="506"/>
      <c r="F103" s="505"/>
    </row>
    <row r="104" spans="1:7" ht="51.75" customHeight="1" x14ac:dyDescent="0.4">
      <c r="A104" s="107"/>
      <c r="B104" s="626" t="s">
        <v>411</v>
      </c>
      <c r="C104" s="507">
        <f>SUM(D104:E104)</f>
        <v>723952115</v>
      </c>
      <c r="D104" s="507">
        <f>SUM(D86:D87)</f>
        <v>716849200</v>
      </c>
      <c r="E104" s="507">
        <f>SUM(E86:E87)</f>
        <v>7102915</v>
      </c>
      <c r="F104" s="508"/>
      <c r="G104" s="36"/>
    </row>
    <row r="105" spans="1:7" ht="61.5" customHeight="1" x14ac:dyDescent="0.35">
      <c r="A105" s="108"/>
      <c r="B105" s="109"/>
      <c r="C105" s="110"/>
      <c r="D105" s="111"/>
      <c r="E105" s="111"/>
      <c r="F105" s="37"/>
      <c r="G105" s="36"/>
    </row>
    <row r="106" spans="1:7" ht="101.25" customHeight="1" x14ac:dyDescent="0.5">
      <c r="A106" s="681" t="s">
        <v>536</v>
      </c>
      <c r="B106" s="681"/>
      <c r="C106" s="681"/>
      <c r="D106" s="681"/>
      <c r="E106" s="681"/>
      <c r="F106" s="681"/>
      <c r="G106" s="36"/>
    </row>
    <row r="107" spans="1:7" ht="33.75" customHeight="1" x14ac:dyDescent="0.35">
      <c r="A107" s="38"/>
      <c r="B107" s="39"/>
      <c r="C107" s="39"/>
      <c r="D107" s="40"/>
      <c r="E107" s="40"/>
      <c r="F107" s="40"/>
    </row>
    <row r="108" spans="1:7" ht="24.75" customHeight="1" x14ac:dyDescent="0.3">
      <c r="A108" s="41"/>
      <c r="B108" s="42"/>
      <c r="C108" s="42"/>
      <c r="D108" s="43"/>
      <c r="E108" s="43"/>
      <c r="F108" s="43"/>
    </row>
    <row r="109" spans="1:7" ht="23.25" x14ac:dyDescent="0.35">
      <c r="A109" s="44"/>
      <c r="B109" s="44"/>
      <c r="C109" s="44"/>
      <c r="D109" s="44"/>
      <c r="E109" s="44"/>
      <c r="F109" s="44"/>
    </row>
    <row r="110" spans="1:7" ht="23.25" x14ac:dyDescent="0.35">
      <c r="A110" s="45"/>
      <c r="B110" s="46"/>
      <c r="C110" s="46"/>
      <c r="D110" s="40"/>
      <c r="E110" s="40"/>
      <c r="F110" s="40"/>
    </row>
    <row r="111" spans="1:7" ht="21.75" customHeight="1" x14ac:dyDescent="0.35">
      <c r="A111" s="44"/>
      <c r="B111" s="44"/>
      <c r="C111" s="44"/>
      <c r="D111" s="44"/>
      <c r="E111" s="44"/>
      <c r="F111" s="44"/>
    </row>
    <row r="112" spans="1:7" ht="23.25" x14ac:dyDescent="0.35">
      <c r="A112" s="34"/>
      <c r="B112" s="34"/>
      <c r="C112" s="34"/>
      <c r="D112" s="34"/>
      <c r="E112" s="34"/>
      <c r="F112" s="34"/>
    </row>
    <row r="113" spans="1:6" ht="23.25" x14ac:dyDescent="0.35">
      <c r="A113" s="44"/>
      <c r="B113" s="44"/>
      <c r="C113" s="44"/>
      <c r="D113" s="44"/>
      <c r="E113" s="44"/>
      <c r="F113" s="44"/>
    </row>
    <row r="114" spans="1:6" ht="23.25" x14ac:dyDescent="0.35">
      <c r="A114" s="34"/>
      <c r="B114" s="34"/>
      <c r="C114" s="34"/>
      <c r="D114" s="34"/>
      <c r="E114" s="34"/>
      <c r="F114" s="34"/>
    </row>
    <row r="115" spans="1:6" ht="23.25" x14ac:dyDescent="0.35">
      <c r="A115" s="34"/>
      <c r="B115" s="34"/>
      <c r="C115" s="34"/>
      <c r="D115" s="34"/>
      <c r="E115" s="34"/>
      <c r="F115" s="34"/>
    </row>
    <row r="116" spans="1:6" ht="23.25" x14ac:dyDescent="0.35">
      <c r="A116" s="34"/>
      <c r="B116" s="34"/>
      <c r="C116" s="34"/>
      <c r="D116" s="34"/>
      <c r="E116" s="34"/>
      <c r="F116" s="34"/>
    </row>
    <row r="117" spans="1:6" ht="23.25" x14ac:dyDescent="0.35">
      <c r="A117" s="34"/>
      <c r="B117" s="34"/>
      <c r="C117" s="34"/>
      <c r="D117" s="34"/>
      <c r="E117" s="34"/>
      <c r="F117" s="34"/>
    </row>
    <row r="118" spans="1:6" ht="23.25" x14ac:dyDescent="0.35">
      <c r="A118" s="34"/>
      <c r="B118" s="34"/>
      <c r="C118" s="34"/>
      <c r="D118" s="34"/>
      <c r="E118" s="34"/>
      <c r="F118" s="34"/>
    </row>
    <row r="119" spans="1:6" ht="23.25" x14ac:dyDescent="0.35">
      <c r="A119" s="34"/>
      <c r="B119" s="34"/>
      <c r="C119" s="34"/>
      <c r="D119" s="34"/>
      <c r="E119" s="34"/>
      <c r="F119" s="34"/>
    </row>
    <row r="120" spans="1:6" ht="23.25" x14ac:dyDescent="0.35">
      <c r="A120" s="34"/>
      <c r="B120" s="34"/>
      <c r="C120" s="34"/>
      <c r="D120" s="34"/>
      <c r="E120" s="34"/>
      <c r="F120" s="34"/>
    </row>
    <row r="121" spans="1:6" ht="23.25" x14ac:dyDescent="0.35">
      <c r="A121" s="34"/>
      <c r="B121" s="34"/>
      <c r="C121" s="34"/>
      <c r="D121" s="34"/>
      <c r="E121" s="34"/>
      <c r="F121" s="34"/>
    </row>
    <row r="122" spans="1:6" ht="23.25" x14ac:dyDescent="0.35">
      <c r="A122" s="34"/>
      <c r="B122" s="34"/>
      <c r="C122" s="34"/>
      <c r="D122" s="34"/>
      <c r="E122" s="34"/>
      <c r="F122" s="34"/>
    </row>
    <row r="123" spans="1:6" ht="23.25" x14ac:dyDescent="0.35">
      <c r="A123" s="34"/>
      <c r="B123" s="34"/>
      <c r="C123" s="34"/>
      <c r="D123" s="34"/>
      <c r="E123" s="34"/>
      <c r="F123" s="34"/>
    </row>
    <row r="124" spans="1:6" ht="23.25" x14ac:dyDescent="0.35">
      <c r="A124" s="34"/>
      <c r="B124" s="34"/>
      <c r="C124" s="34"/>
      <c r="D124" s="34"/>
      <c r="E124" s="34"/>
      <c r="F124" s="34"/>
    </row>
    <row r="125" spans="1:6" ht="23.25" x14ac:dyDescent="0.35">
      <c r="A125" s="44"/>
      <c r="B125" s="44"/>
      <c r="C125" s="44"/>
      <c r="D125" s="44"/>
      <c r="E125" s="44"/>
      <c r="F125" s="44"/>
    </row>
    <row r="126" spans="1:6" ht="23.25" x14ac:dyDescent="0.35">
      <c r="A126" s="44"/>
      <c r="B126" s="44"/>
      <c r="C126" s="44"/>
      <c r="D126" s="44"/>
      <c r="E126" s="44"/>
      <c r="F126" s="44"/>
    </row>
    <row r="127" spans="1:6" ht="23.25" x14ac:dyDescent="0.35">
      <c r="A127" s="44"/>
      <c r="B127" s="44"/>
      <c r="C127" s="44"/>
      <c r="D127" s="44"/>
      <c r="E127" s="44"/>
      <c r="F127" s="44"/>
    </row>
    <row r="128" spans="1:6" ht="23.25" x14ac:dyDescent="0.35">
      <c r="A128" s="44"/>
      <c r="B128" s="44"/>
      <c r="C128" s="44"/>
      <c r="D128" s="44"/>
      <c r="E128" s="44"/>
      <c r="F128" s="44"/>
    </row>
    <row r="129" spans="1:6" ht="23.25" x14ac:dyDescent="0.35">
      <c r="A129" s="44"/>
      <c r="B129" s="44"/>
      <c r="C129" s="44"/>
      <c r="D129" s="44"/>
      <c r="E129" s="44"/>
      <c r="F129" s="44"/>
    </row>
    <row r="130" spans="1:6" ht="23.25" x14ac:dyDescent="0.35">
      <c r="A130" s="44"/>
      <c r="B130" s="44"/>
      <c r="C130" s="44"/>
      <c r="D130" s="44"/>
      <c r="E130" s="44"/>
      <c r="F130" s="44"/>
    </row>
    <row r="131" spans="1:6" ht="23.25" x14ac:dyDescent="0.35">
      <c r="A131" s="44"/>
      <c r="B131" s="44"/>
      <c r="C131" s="44"/>
      <c r="D131" s="44"/>
      <c r="E131" s="44"/>
      <c r="F131" s="44"/>
    </row>
    <row r="132" spans="1:6" ht="23.25" x14ac:dyDescent="0.35">
      <c r="A132" s="44"/>
      <c r="B132" s="44"/>
      <c r="C132" s="44"/>
      <c r="D132" s="44"/>
      <c r="E132" s="44"/>
      <c r="F132" s="44"/>
    </row>
    <row r="133" spans="1:6" ht="23.25" x14ac:dyDescent="0.35">
      <c r="A133" s="44"/>
      <c r="B133" s="44"/>
      <c r="C133" s="44"/>
      <c r="D133" s="44"/>
      <c r="E133" s="44"/>
      <c r="F133" s="44"/>
    </row>
    <row r="134" spans="1:6" ht="23.25" x14ac:dyDescent="0.35">
      <c r="A134" s="44"/>
      <c r="B134" s="44"/>
      <c r="C134" s="44"/>
      <c r="D134" s="44"/>
      <c r="E134" s="44"/>
      <c r="F134" s="44"/>
    </row>
    <row r="135" spans="1:6" ht="23.25" x14ac:dyDescent="0.35">
      <c r="A135" s="44"/>
      <c r="B135" s="44"/>
      <c r="C135" s="44"/>
      <c r="D135" s="44"/>
      <c r="E135" s="44"/>
      <c r="F135" s="44"/>
    </row>
    <row r="136" spans="1:6" ht="23.25" x14ac:dyDescent="0.35">
      <c r="A136" s="44"/>
      <c r="B136" s="44"/>
      <c r="C136" s="44"/>
      <c r="D136" s="44"/>
      <c r="E136" s="44"/>
      <c r="F136" s="44"/>
    </row>
    <row r="137" spans="1:6" ht="23.25" x14ac:dyDescent="0.35">
      <c r="A137" s="44"/>
      <c r="B137" s="44"/>
      <c r="C137" s="44"/>
      <c r="D137" s="44"/>
      <c r="E137" s="44"/>
      <c r="F137" s="44"/>
    </row>
    <row r="138" spans="1:6" ht="23.25" x14ac:dyDescent="0.35">
      <c r="A138" s="44"/>
      <c r="B138" s="44"/>
      <c r="C138" s="44"/>
      <c r="D138" s="44"/>
      <c r="E138" s="44"/>
      <c r="F138" s="44"/>
    </row>
    <row r="139" spans="1:6" ht="23.25" x14ac:dyDescent="0.35">
      <c r="A139" s="44"/>
      <c r="B139" s="44"/>
      <c r="C139" s="44"/>
      <c r="D139" s="44"/>
      <c r="E139" s="44"/>
      <c r="F139" s="44"/>
    </row>
    <row r="140" spans="1:6" ht="23.25" x14ac:dyDescent="0.35">
      <c r="A140" s="44"/>
      <c r="B140" s="44"/>
      <c r="C140" s="44"/>
      <c r="D140" s="44"/>
      <c r="E140" s="44"/>
      <c r="F140" s="44"/>
    </row>
    <row r="141" spans="1:6" ht="23.25" x14ac:dyDescent="0.35">
      <c r="A141" s="44"/>
      <c r="B141" s="44"/>
      <c r="C141" s="44"/>
      <c r="D141" s="44"/>
      <c r="E141" s="44"/>
      <c r="F141" s="44"/>
    </row>
    <row r="142" spans="1:6" ht="23.25" x14ac:dyDescent="0.35">
      <c r="A142" s="44"/>
      <c r="B142" s="44"/>
      <c r="C142" s="44"/>
      <c r="D142" s="44"/>
      <c r="E142" s="44"/>
      <c r="F142" s="44"/>
    </row>
    <row r="143" spans="1:6" ht="23.25" x14ac:dyDescent="0.35">
      <c r="A143" s="44"/>
      <c r="B143" s="44"/>
      <c r="C143" s="44"/>
      <c r="D143" s="44"/>
      <c r="E143" s="44"/>
      <c r="F143" s="44"/>
    </row>
    <row r="144" spans="1:6" ht="23.25" x14ac:dyDescent="0.35">
      <c r="A144" s="44"/>
      <c r="B144" s="44"/>
      <c r="C144" s="44"/>
      <c r="D144" s="44"/>
      <c r="E144" s="44"/>
      <c r="F144" s="44"/>
    </row>
    <row r="145" spans="1:6" ht="23.25" x14ac:dyDescent="0.35">
      <c r="A145" s="44"/>
      <c r="B145" s="44"/>
      <c r="C145" s="44"/>
      <c r="D145" s="44"/>
      <c r="E145" s="44"/>
      <c r="F145" s="44"/>
    </row>
    <row r="146" spans="1:6" ht="23.25" x14ac:dyDescent="0.35">
      <c r="A146" s="44"/>
      <c r="B146" s="44"/>
      <c r="C146" s="44"/>
      <c r="D146" s="44"/>
      <c r="E146" s="44"/>
      <c r="F146" s="44"/>
    </row>
    <row r="147" spans="1:6" ht="23.25" x14ac:dyDescent="0.35">
      <c r="A147" s="44"/>
      <c r="B147" s="44"/>
      <c r="C147" s="44"/>
      <c r="D147" s="44"/>
      <c r="E147" s="44"/>
      <c r="F147" s="44"/>
    </row>
    <row r="148" spans="1:6" ht="23.25" x14ac:dyDescent="0.35">
      <c r="A148" s="44"/>
      <c r="B148" s="44"/>
      <c r="C148" s="44"/>
      <c r="D148" s="44"/>
      <c r="E148" s="44"/>
      <c r="F148" s="44"/>
    </row>
    <row r="149" spans="1:6" ht="23.25" x14ac:dyDescent="0.35">
      <c r="A149" s="44"/>
      <c r="B149" s="44"/>
      <c r="C149" s="44"/>
      <c r="D149" s="44"/>
      <c r="E149" s="44"/>
      <c r="F149" s="44"/>
    </row>
    <row r="150" spans="1:6" ht="23.25" x14ac:dyDescent="0.35">
      <c r="A150" s="44"/>
      <c r="B150" s="44"/>
      <c r="C150" s="44"/>
      <c r="D150" s="44"/>
      <c r="E150" s="44"/>
      <c r="F150" s="44"/>
    </row>
  </sheetData>
  <mergeCells count="10">
    <mergeCell ref="A106:F106"/>
    <mergeCell ref="C1:F1"/>
    <mergeCell ref="C2:F2"/>
    <mergeCell ref="D3:F3"/>
    <mergeCell ref="A6:F6"/>
    <mergeCell ref="A8:A9"/>
    <mergeCell ref="B8:B9"/>
    <mergeCell ref="C8:C9"/>
    <mergeCell ref="D8:D9"/>
    <mergeCell ref="E8:F8"/>
  </mergeCells>
  <phoneticPr fontId="4" type="noConversion"/>
  <pageMargins left="1.1811023622047245" right="0.39370078740157483" top="0.78740157480314965" bottom="0.78740157480314965" header="0.51181102362204722" footer="0.51181102362204722"/>
  <pageSetup paperSize="9" scale="44" fitToHeight="3" orientation="portrait" r:id="rId1"/>
  <headerFooter differentFirst="1" alignWithMargins="0">
    <oddHeader>&amp;C&amp;P&amp;Rпродовження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zoomScaleNormal="100" zoomScaleSheetLayoutView="100" workbookViewId="0">
      <selection activeCell="E7" sqref="E7"/>
    </sheetView>
  </sheetViews>
  <sheetFormatPr defaultColWidth="8" defaultRowHeight="12.75" x14ac:dyDescent="0.2"/>
  <cols>
    <col min="1" max="1" width="14.7109375" style="76" customWidth="1"/>
    <col min="2" max="2" width="32.28515625" style="70" customWidth="1"/>
    <col min="3" max="3" width="19.140625" style="70" customWidth="1"/>
    <col min="4" max="4" width="17.85546875" style="71" customWidth="1"/>
    <col min="5" max="5" width="17.28515625" style="71" customWidth="1"/>
    <col min="6" max="6" width="16" style="59" customWidth="1"/>
    <col min="7" max="8" width="8" style="59"/>
    <col min="9" max="9" width="12.140625" style="59" bestFit="1" customWidth="1"/>
    <col min="10" max="16384" width="8" style="59"/>
  </cols>
  <sheetData>
    <row r="1" spans="1:7" ht="16.5" customHeight="1" x14ac:dyDescent="0.3">
      <c r="A1" s="56"/>
      <c r="B1" s="57"/>
      <c r="C1" s="57"/>
      <c r="D1" s="58"/>
      <c r="E1" s="692"/>
      <c r="F1" s="692"/>
    </row>
    <row r="2" spans="1:7" ht="17.25" customHeight="1" x14ac:dyDescent="0.3">
      <c r="A2" s="56"/>
      <c r="B2" s="57"/>
      <c r="C2" s="57"/>
      <c r="D2" s="58"/>
      <c r="E2" s="693"/>
      <c r="F2" s="693"/>
    </row>
    <row r="3" spans="1:7" ht="18" customHeight="1" x14ac:dyDescent="0.3">
      <c r="A3" s="56"/>
      <c r="B3" s="57"/>
      <c r="C3" s="57"/>
      <c r="D3" s="58"/>
      <c r="E3" s="693"/>
      <c r="F3" s="693"/>
    </row>
    <row r="4" spans="1:7" ht="18" customHeight="1" x14ac:dyDescent="0.3">
      <c r="A4" s="56"/>
      <c r="B4" s="57"/>
      <c r="C4" s="57"/>
      <c r="D4" s="58"/>
      <c r="E4" s="534"/>
      <c r="F4" s="534"/>
    </row>
    <row r="5" spans="1:7" ht="23.45" customHeight="1" x14ac:dyDescent="0.25">
      <c r="A5" s="539"/>
      <c r="B5" s="57"/>
      <c r="C5" s="57"/>
      <c r="D5" s="58"/>
      <c r="E5" s="58"/>
      <c r="F5" s="58"/>
    </row>
    <row r="6" spans="1:7" ht="78.599999999999994" customHeight="1" x14ac:dyDescent="0.2">
      <c r="A6" s="694" t="s">
        <v>464</v>
      </c>
      <c r="B6" s="694"/>
      <c r="C6" s="694"/>
      <c r="D6" s="694"/>
      <c r="E6" s="694"/>
      <c r="F6" s="694"/>
    </row>
    <row r="7" spans="1:7" ht="18.600000000000001" customHeight="1" x14ac:dyDescent="0.25">
      <c r="A7" s="540" t="s">
        <v>462</v>
      </c>
      <c r="B7" s="550"/>
      <c r="C7" s="550"/>
      <c r="D7" s="550"/>
      <c r="E7" s="550"/>
      <c r="F7" s="550"/>
    </row>
    <row r="8" spans="1:7" ht="19.149999999999999" customHeight="1" x14ac:dyDescent="0.2">
      <c r="A8" s="544" t="s">
        <v>463</v>
      </c>
      <c r="B8" s="56"/>
      <c r="C8" s="56"/>
      <c r="D8" s="56"/>
      <c r="E8" s="56"/>
      <c r="F8" s="56"/>
    </row>
    <row r="9" spans="1:7" ht="30" customHeight="1" x14ac:dyDescent="0.25">
      <c r="A9" s="56"/>
      <c r="B9" s="57"/>
      <c r="C9" s="57"/>
      <c r="D9" s="60"/>
      <c r="E9" s="60"/>
      <c r="F9" s="543" t="s">
        <v>468</v>
      </c>
    </row>
    <row r="10" spans="1:7" ht="7.9" customHeight="1" x14ac:dyDescent="0.25">
      <c r="A10" s="56"/>
      <c r="B10" s="57"/>
      <c r="C10" s="57"/>
      <c r="D10" s="60"/>
      <c r="E10" s="60"/>
      <c r="F10" s="543"/>
    </row>
    <row r="11" spans="1:7" ht="39" customHeight="1" x14ac:dyDescent="0.2">
      <c r="A11" s="696" t="s">
        <v>31</v>
      </c>
      <c r="B11" s="698" t="s">
        <v>373</v>
      </c>
      <c r="C11" s="700" t="s">
        <v>374</v>
      </c>
      <c r="D11" s="702" t="s">
        <v>73</v>
      </c>
      <c r="E11" s="704" t="s">
        <v>74</v>
      </c>
      <c r="F11" s="705"/>
    </row>
    <row r="12" spans="1:7" ht="38.25" customHeight="1" x14ac:dyDescent="0.2">
      <c r="A12" s="697"/>
      <c r="B12" s="699"/>
      <c r="C12" s="701"/>
      <c r="D12" s="703"/>
      <c r="E12" s="535" t="s">
        <v>375</v>
      </c>
      <c r="F12" s="536" t="s">
        <v>32</v>
      </c>
    </row>
    <row r="13" spans="1:7" s="61" customFormat="1" ht="16.5" customHeight="1" x14ac:dyDescent="0.2">
      <c r="A13" s="541">
        <v>1</v>
      </c>
      <c r="B13" s="541">
        <v>2</v>
      </c>
      <c r="C13" s="542">
        <v>3</v>
      </c>
      <c r="D13" s="542">
        <v>4</v>
      </c>
      <c r="E13" s="542">
        <v>5</v>
      </c>
      <c r="F13" s="542">
        <v>6</v>
      </c>
    </row>
    <row r="14" spans="1:7" ht="28.5" customHeight="1" x14ac:dyDescent="0.25">
      <c r="A14" s="706" t="s">
        <v>376</v>
      </c>
      <c r="B14" s="707"/>
      <c r="C14" s="707"/>
      <c r="D14" s="707"/>
      <c r="E14" s="707"/>
      <c r="F14" s="708"/>
      <c r="G14" s="68"/>
    </row>
    <row r="15" spans="1:7" s="64" customFormat="1" ht="33.75" customHeight="1" x14ac:dyDescent="0.25">
      <c r="A15" s="126" t="s">
        <v>33</v>
      </c>
      <c r="B15" s="62" t="s">
        <v>34</v>
      </c>
      <c r="C15" s="112">
        <f t="shared" ref="C15:C35" si="0">SUM(D15:E15)</f>
        <v>0</v>
      </c>
      <c r="D15" s="112">
        <f>D16</f>
        <v>-45173034</v>
      </c>
      <c r="E15" s="112">
        <f>E16</f>
        <v>45173034</v>
      </c>
      <c r="F15" s="112">
        <f>F16</f>
        <v>45173034</v>
      </c>
      <c r="G15" s="63"/>
    </row>
    <row r="16" spans="1:7" s="64" customFormat="1" ht="38.25" customHeight="1" x14ac:dyDescent="0.25">
      <c r="A16" s="126">
        <v>208000</v>
      </c>
      <c r="B16" s="62" t="s">
        <v>35</v>
      </c>
      <c r="C16" s="112">
        <f t="shared" si="0"/>
        <v>0</v>
      </c>
      <c r="D16" s="112">
        <f>D17+D18</f>
        <v>-45173034</v>
      </c>
      <c r="E16" s="112">
        <f>E17+E18</f>
        <v>45173034</v>
      </c>
      <c r="F16" s="112">
        <f>F17+F18</f>
        <v>45173034</v>
      </c>
      <c r="G16" s="63"/>
    </row>
    <row r="17" spans="1:9" s="64" customFormat="1" ht="26.25" hidden="1" customHeight="1" x14ac:dyDescent="0.25">
      <c r="A17" s="127">
        <v>208100</v>
      </c>
      <c r="B17" s="65" t="s">
        <v>36</v>
      </c>
      <c r="C17" s="114">
        <f t="shared" si="0"/>
        <v>0</v>
      </c>
      <c r="D17" s="113"/>
      <c r="E17" s="114"/>
      <c r="F17" s="114"/>
      <c r="G17" s="63"/>
      <c r="I17" s="66"/>
    </row>
    <row r="18" spans="1:9" ht="66" customHeight="1" x14ac:dyDescent="0.25">
      <c r="A18" s="127" t="s">
        <v>37</v>
      </c>
      <c r="B18" s="67" t="s">
        <v>38</v>
      </c>
      <c r="C18" s="114">
        <f t="shared" si="0"/>
        <v>0</v>
      </c>
      <c r="D18" s="115">
        <v>-45173034</v>
      </c>
      <c r="E18" s="115">
        <v>45173034</v>
      </c>
      <c r="F18" s="115">
        <v>45173034</v>
      </c>
      <c r="G18" s="68"/>
    </row>
    <row r="19" spans="1:9" ht="24.75" customHeight="1" x14ac:dyDescent="0.25">
      <c r="A19" s="126" t="s">
        <v>1</v>
      </c>
      <c r="B19" s="62" t="s">
        <v>2</v>
      </c>
      <c r="C19" s="112">
        <f t="shared" ref="C19:C28" si="1">SUM(D19:E19)</f>
        <v>-1233153</v>
      </c>
      <c r="D19" s="112">
        <f t="shared" ref="D19:F20" si="2">D20</f>
        <v>0</v>
      </c>
      <c r="E19" s="112">
        <f t="shared" si="2"/>
        <v>-1233153</v>
      </c>
      <c r="F19" s="112">
        <f t="shared" si="2"/>
        <v>-1233153</v>
      </c>
      <c r="G19" s="68"/>
    </row>
    <row r="20" spans="1:9" ht="34.5" customHeight="1" x14ac:dyDescent="0.25">
      <c r="A20" s="126">
        <v>301000</v>
      </c>
      <c r="B20" s="62" t="s">
        <v>3</v>
      </c>
      <c r="C20" s="112">
        <f t="shared" si="1"/>
        <v>-1233153</v>
      </c>
      <c r="D20" s="112">
        <f t="shared" si="2"/>
        <v>0</v>
      </c>
      <c r="E20" s="112">
        <f>SUM(E21:E22)</f>
        <v>-1233153</v>
      </c>
      <c r="F20" s="112">
        <f>SUM(F21:F22)</f>
        <v>-1233153</v>
      </c>
      <c r="G20" s="68"/>
    </row>
    <row r="21" spans="1:9" ht="30" hidden="1" customHeight="1" x14ac:dyDescent="0.25">
      <c r="A21" s="127">
        <v>301100</v>
      </c>
      <c r="B21" s="65" t="s">
        <v>4</v>
      </c>
      <c r="C21" s="114">
        <f t="shared" si="1"/>
        <v>0</v>
      </c>
      <c r="D21" s="113">
        <v>0</v>
      </c>
      <c r="E21" s="114"/>
      <c r="F21" s="114"/>
      <c r="G21" s="68"/>
    </row>
    <row r="22" spans="1:9" ht="27.75" customHeight="1" x14ac:dyDescent="0.25">
      <c r="A22" s="127" t="s">
        <v>362</v>
      </c>
      <c r="B22" s="65" t="s">
        <v>363</v>
      </c>
      <c r="C22" s="114">
        <f t="shared" si="1"/>
        <v>-1233153</v>
      </c>
      <c r="D22" s="113"/>
      <c r="E22" s="115">
        <v>-1233153</v>
      </c>
      <c r="F22" s="115">
        <v>-1233153</v>
      </c>
      <c r="G22" s="68"/>
    </row>
    <row r="23" spans="1:9" s="71" customFormat="1" ht="26.25" customHeight="1" x14ac:dyDescent="0.25">
      <c r="A23" s="126" t="s">
        <v>466</v>
      </c>
      <c r="B23" s="62" t="s">
        <v>377</v>
      </c>
      <c r="C23" s="112">
        <f>SUM(C15,C19)</f>
        <v>-1233153</v>
      </c>
      <c r="D23" s="112">
        <f t="shared" ref="D23:F23" si="3">SUM(D15,D19)</f>
        <v>-45173034</v>
      </c>
      <c r="E23" s="112">
        <f t="shared" si="3"/>
        <v>43939881</v>
      </c>
      <c r="F23" s="112">
        <f t="shared" si="3"/>
        <v>43939881</v>
      </c>
      <c r="G23" s="453"/>
    </row>
    <row r="24" spans="1:9" ht="28.5" customHeight="1" x14ac:dyDescent="0.25">
      <c r="A24" s="706" t="s">
        <v>378</v>
      </c>
      <c r="B24" s="707"/>
      <c r="C24" s="707"/>
      <c r="D24" s="707"/>
      <c r="E24" s="707"/>
      <c r="F24" s="708"/>
      <c r="G24" s="68"/>
    </row>
    <row r="25" spans="1:9" ht="35.25" customHeight="1" x14ac:dyDescent="0.25">
      <c r="A25" s="126" t="s">
        <v>5</v>
      </c>
      <c r="B25" s="62" t="s">
        <v>6</v>
      </c>
      <c r="C25" s="112">
        <f t="shared" si="1"/>
        <v>-1233153</v>
      </c>
      <c r="D25" s="112">
        <f>D26</f>
        <v>0</v>
      </c>
      <c r="E25" s="112">
        <f>SUM(E26,E29)</f>
        <v>-1233153</v>
      </c>
      <c r="F25" s="112">
        <f>SUM(F26,F29)</f>
        <v>-1233153</v>
      </c>
      <c r="G25" s="68"/>
    </row>
    <row r="26" spans="1:9" ht="28.5" hidden="1" customHeight="1" x14ac:dyDescent="0.25">
      <c r="A26" s="126" t="s">
        <v>7</v>
      </c>
      <c r="B26" s="62" t="s">
        <v>8</v>
      </c>
      <c r="C26" s="112">
        <f t="shared" si="1"/>
        <v>0</v>
      </c>
      <c r="D26" s="112">
        <f>D27+D28</f>
        <v>0</v>
      </c>
      <c r="E26" s="112">
        <f>E27</f>
        <v>0</v>
      </c>
      <c r="F26" s="112">
        <f>F27</f>
        <v>0</v>
      </c>
      <c r="G26" s="68"/>
    </row>
    <row r="27" spans="1:9" ht="28.5" hidden="1" customHeight="1" x14ac:dyDescent="0.25">
      <c r="A27" s="127" t="s">
        <v>9</v>
      </c>
      <c r="B27" s="65" t="s">
        <v>10</v>
      </c>
      <c r="C27" s="114">
        <f t="shared" si="1"/>
        <v>0</v>
      </c>
      <c r="D27" s="113">
        <f>D21</f>
        <v>0</v>
      </c>
      <c r="E27" s="114"/>
      <c r="F27" s="114"/>
      <c r="G27" s="68"/>
    </row>
    <row r="28" spans="1:9" ht="34.5" hidden="1" customHeight="1" x14ac:dyDescent="0.25">
      <c r="A28" s="127" t="s">
        <v>11</v>
      </c>
      <c r="B28" s="69" t="s">
        <v>12</v>
      </c>
      <c r="C28" s="114">
        <f t="shared" si="1"/>
        <v>0</v>
      </c>
      <c r="D28" s="115">
        <v>0</v>
      </c>
      <c r="E28" s="115"/>
      <c r="F28" s="115"/>
      <c r="G28" s="68"/>
    </row>
    <row r="29" spans="1:9" ht="24.75" customHeight="1" x14ac:dyDescent="0.25">
      <c r="A29" s="126" t="s">
        <v>364</v>
      </c>
      <c r="B29" s="62" t="s">
        <v>365</v>
      </c>
      <c r="C29" s="112">
        <f t="shared" ref="C29:C31" si="4">SUM(D29:E29)</f>
        <v>-1233153</v>
      </c>
      <c r="D29" s="207">
        <f t="shared" ref="D29:F30" si="5">SUM(D30)</f>
        <v>0</v>
      </c>
      <c r="E29" s="207">
        <f t="shared" si="5"/>
        <v>-1233153</v>
      </c>
      <c r="F29" s="207">
        <f t="shared" si="5"/>
        <v>-1233153</v>
      </c>
      <c r="G29" s="68"/>
    </row>
    <row r="30" spans="1:9" ht="26.25" customHeight="1" x14ac:dyDescent="0.25">
      <c r="A30" s="127" t="s">
        <v>366</v>
      </c>
      <c r="B30" s="69" t="s">
        <v>367</v>
      </c>
      <c r="C30" s="114">
        <f t="shared" si="4"/>
        <v>-1233153</v>
      </c>
      <c r="D30" s="115">
        <f t="shared" si="5"/>
        <v>0</v>
      </c>
      <c r="E30" s="115">
        <v>-1233153</v>
      </c>
      <c r="F30" s="115">
        <v>-1233153</v>
      </c>
      <c r="G30" s="68"/>
    </row>
    <row r="31" spans="1:9" ht="29.25" customHeight="1" x14ac:dyDescent="0.25">
      <c r="A31" s="127" t="s">
        <v>368</v>
      </c>
      <c r="B31" s="69" t="s">
        <v>12</v>
      </c>
      <c r="C31" s="114">
        <f t="shared" si="4"/>
        <v>-1233153</v>
      </c>
      <c r="D31" s="115"/>
      <c r="E31" s="115">
        <v>-1233153</v>
      </c>
      <c r="F31" s="115">
        <v>-1233153</v>
      </c>
      <c r="G31" s="68"/>
    </row>
    <row r="32" spans="1:9" ht="33.75" customHeight="1" x14ac:dyDescent="0.25">
      <c r="A32" s="126" t="s">
        <v>39</v>
      </c>
      <c r="B32" s="62" t="s">
        <v>40</v>
      </c>
      <c r="C32" s="112">
        <f t="shared" si="0"/>
        <v>0</v>
      </c>
      <c r="D32" s="112">
        <f>D33</f>
        <v>-45173034</v>
      </c>
      <c r="E32" s="112">
        <f>E33</f>
        <v>45173034</v>
      </c>
      <c r="F32" s="112">
        <f>F33</f>
        <v>45173034</v>
      </c>
      <c r="G32" s="68"/>
    </row>
    <row r="33" spans="1:8" ht="33.75" customHeight="1" x14ac:dyDescent="0.25">
      <c r="A33" s="126" t="s">
        <v>41</v>
      </c>
      <c r="B33" s="62" t="s">
        <v>42</v>
      </c>
      <c r="C33" s="112">
        <f t="shared" si="0"/>
        <v>0</v>
      </c>
      <c r="D33" s="112">
        <f>D34+D35</f>
        <v>-45173034</v>
      </c>
      <c r="E33" s="112">
        <f>E34+E35</f>
        <v>45173034</v>
      </c>
      <c r="F33" s="112">
        <f>F34+F35</f>
        <v>45173034</v>
      </c>
      <c r="G33" s="68"/>
    </row>
    <row r="34" spans="1:8" ht="27.75" hidden="1" customHeight="1" x14ac:dyDescent="0.25">
      <c r="A34" s="127" t="s">
        <v>43</v>
      </c>
      <c r="B34" s="69" t="s">
        <v>44</v>
      </c>
      <c r="C34" s="114">
        <f t="shared" si="0"/>
        <v>0</v>
      </c>
      <c r="D34" s="114">
        <f t="shared" ref="D34:F34" si="6">D17</f>
        <v>0</v>
      </c>
      <c r="E34" s="114">
        <f t="shared" si="6"/>
        <v>0</v>
      </c>
      <c r="F34" s="114">
        <f t="shared" si="6"/>
        <v>0</v>
      </c>
    </row>
    <row r="35" spans="1:8" ht="71.25" customHeight="1" x14ac:dyDescent="0.25">
      <c r="A35" s="127" t="s">
        <v>45</v>
      </c>
      <c r="B35" s="454" t="s">
        <v>412</v>
      </c>
      <c r="C35" s="114">
        <f t="shared" si="0"/>
        <v>0</v>
      </c>
      <c r="D35" s="115">
        <v>-45173034</v>
      </c>
      <c r="E35" s="115">
        <v>45173034</v>
      </c>
      <c r="F35" s="115">
        <v>45173034</v>
      </c>
    </row>
    <row r="36" spans="1:8" ht="27.75" customHeight="1" x14ac:dyDescent="0.25">
      <c r="A36" s="112" t="s">
        <v>466</v>
      </c>
      <c r="B36" s="128" t="s">
        <v>377</v>
      </c>
      <c r="C36" s="112">
        <f>SUM(C25,C32)</f>
        <v>-1233153</v>
      </c>
      <c r="D36" s="112">
        <f>SUM(D25,D32)</f>
        <v>-45173034</v>
      </c>
      <c r="E36" s="112">
        <f>SUM(E25,E32)</f>
        <v>43939881</v>
      </c>
      <c r="F36" s="112">
        <f>SUM(F25,F32)</f>
        <v>43939881</v>
      </c>
      <c r="G36" s="695"/>
      <c r="H36" s="695"/>
    </row>
    <row r="37" spans="1:8" x14ac:dyDescent="0.2">
      <c r="A37" s="70"/>
    </row>
    <row r="38" spans="1:8" ht="15.75" x14ac:dyDescent="0.25">
      <c r="A38" s="70"/>
      <c r="D38" s="72"/>
      <c r="E38" s="72"/>
      <c r="F38" s="64"/>
    </row>
    <row r="39" spans="1:8" ht="53.25" customHeight="1" x14ac:dyDescent="0.4">
      <c r="A39" s="690" t="s">
        <v>465</v>
      </c>
      <c r="B39" s="690"/>
      <c r="C39" s="690"/>
      <c r="D39" s="690"/>
      <c r="E39" s="690"/>
      <c r="F39" s="691"/>
    </row>
    <row r="40" spans="1:8" ht="15" x14ac:dyDescent="0.2">
      <c r="A40" s="70"/>
      <c r="B40" s="73"/>
      <c r="C40" s="73"/>
      <c r="D40" s="74"/>
    </row>
    <row r="41" spans="1:8" ht="15" x14ac:dyDescent="0.2">
      <c r="A41" s="70"/>
      <c r="B41" s="73"/>
      <c r="C41" s="73"/>
      <c r="D41" s="74"/>
    </row>
    <row r="42" spans="1:8" ht="15" x14ac:dyDescent="0.2">
      <c r="A42" s="70"/>
      <c r="B42" s="73"/>
      <c r="C42" s="73"/>
      <c r="D42" s="74"/>
    </row>
    <row r="43" spans="1:8" ht="15" x14ac:dyDescent="0.2">
      <c r="A43" s="70"/>
      <c r="B43" s="73"/>
      <c r="C43" s="73"/>
      <c r="D43" s="74"/>
    </row>
    <row r="44" spans="1:8" x14ac:dyDescent="0.2">
      <c r="A44" s="70"/>
    </row>
    <row r="45" spans="1:8" x14ac:dyDescent="0.2">
      <c r="A45" s="70"/>
      <c r="D45" s="74"/>
      <c r="E45" s="74"/>
    </row>
    <row r="46" spans="1:8" x14ac:dyDescent="0.2">
      <c r="A46" s="70"/>
      <c r="D46" s="75"/>
    </row>
    <row r="47" spans="1:8" x14ac:dyDescent="0.2">
      <c r="A47" s="70"/>
    </row>
    <row r="48" spans="1:8" x14ac:dyDescent="0.2">
      <c r="A48" s="70"/>
      <c r="E48" s="74"/>
    </row>
    <row r="52" spans="4:4" x14ac:dyDescent="0.2">
      <c r="D52" s="74"/>
    </row>
  </sheetData>
  <mergeCells count="13">
    <mergeCell ref="G36:H36"/>
    <mergeCell ref="A11:A12"/>
    <mergeCell ref="B11:B12"/>
    <mergeCell ref="C11:C12"/>
    <mergeCell ref="D11:D12"/>
    <mergeCell ref="E11:F11"/>
    <mergeCell ref="A14:F14"/>
    <mergeCell ref="A24:F24"/>
    <mergeCell ref="A39:F39"/>
    <mergeCell ref="E1:F1"/>
    <mergeCell ref="E2:F2"/>
    <mergeCell ref="E3:F3"/>
    <mergeCell ref="A6:F6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329"/>
  <sheetViews>
    <sheetView view="pageBreakPreview" topLeftCell="E1" zoomScale="112" zoomScaleNormal="100" zoomScaleSheetLayoutView="112" workbookViewId="0">
      <selection activeCell="T8" sqref="T1:U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9" customWidth="1"/>
    <col min="4" max="4" width="53.85546875" style="5" customWidth="1"/>
    <col min="5" max="5" width="13.7109375" style="411" customWidth="1"/>
    <col min="6" max="6" width="12.85546875" style="2" customWidth="1"/>
    <col min="7" max="7" width="13" customWidth="1"/>
    <col min="8" max="8" width="12" customWidth="1"/>
    <col min="9" max="9" width="8.7109375" customWidth="1"/>
    <col min="10" max="10" width="11.5703125" style="15" customWidth="1"/>
    <col min="11" max="11" width="12" style="15" customWidth="1"/>
    <col min="12" max="12" width="10.5703125" customWidth="1"/>
    <col min="13" max="13" width="9.140625" customWidth="1"/>
    <col min="14" max="14" width="8.85546875" customWidth="1"/>
    <col min="15" max="15" width="11.7109375" customWidth="1"/>
    <col min="16" max="16" width="13.42578125" hidden="1" customWidth="1"/>
    <col min="17" max="17" width="13.7109375" hidden="1" customWidth="1"/>
    <col min="18" max="18" width="12.7109375" style="2" customWidth="1"/>
    <col min="20" max="20" width="13.7109375" hidden="1" customWidth="1"/>
    <col min="21" max="21" width="16.5703125" hidden="1" customWidth="1"/>
  </cols>
  <sheetData>
    <row r="1" spans="1:20" x14ac:dyDescent="0.2">
      <c r="C1" s="14"/>
      <c r="D1" s="1"/>
    </row>
    <row r="2" spans="1:20" x14ac:dyDescent="0.2">
      <c r="C2" s="14"/>
      <c r="D2" s="1"/>
    </row>
    <row r="3" spans="1:20" ht="21" customHeight="1" x14ac:dyDescent="0.2">
      <c r="C3" s="14"/>
      <c r="D3" s="1"/>
    </row>
    <row r="4" spans="1:20" ht="56.25" customHeight="1" x14ac:dyDescent="0.25">
      <c r="C4" s="14"/>
      <c r="D4" s="9"/>
      <c r="E4" s="412"/>
      <c r="F4" s="10"/>
      <c r="G4" s="11"/>
      <c r="H4" s="11"/>
      <c r="I4" s="11"/>
      <c r="J4" s="16"/>
      <c r="K4" s="16"/>
      <c r="L4" s="11"/>
      <c r="M4" s="11"/>
      <c r="N4" s="12"/>
      <c r="O4" s="12"/>
      <c r="P4" s="12"/>
      <c r="Q4" s="12"/>
      <c r="R4" s="13"/>
    </row>
    <row r="5" spans="1:20" ht="31.15" customHeight="1" x14ac:dyDescent="0.25">
      <c r="A5" s="711" t="s">
        <v>462</v>
      </c>
      <c r="B5" s="712"/>
      <c r="C5" s="14"/>
      <c r="D5" s="9"/>
      <c r="E5" s="412"/>
      <c r="F5" s="10"/>
      <c r="G5" s="11"/>
      <c r="H5" s="11"/>
      <c r="I5" s="11"/>
      <c r="J5" s="16"/>
      <c r="K5" s="16"/>
      <c r="L5" s="11"/>
      <c r="M5" s="11"/>
      <c r="N5" s="12"/>
      <c r="O5" s="12"/>
      <c r="P5" s="12"/>
      <c r="Q5" s="12"/>
      <c r="R5" s="13"/>
    </row>
    <row r="6" spans="1:20" ht="30.6" customHeight="1" x14ac:dyDescent="0.25">
      <c r="A6" s="713" t="s">
        <v>463</v>
      </c>
      <c r="B6" s="712"/>
      <c r="C6" s="14"/>
      <c r="D6" s="9"/>
      <c r="E6" s="412"/>
      <c r="F6" s="10"/>
      <c r="G6" s="11"/>
      <c r="H6" s="11"/>
      <c r="I6" s="11"/>
      <c r="J6" s="16"/>
      <c r="K6" s="16"/>
      <c r="L6" s="11"/>
      <c r="M6" s="11"/>
      <c r="N6" s="12"/>
      <c r="O6" s="12"/>
      <c r="P6" s="12"/>
      <c r="Q6" s="12"/>
      <c r="R6" s="545" t="s">
        <v>467</v>
      </c>
    </row>
    <row r="7" spans="1:20" ht="10.15" customHeight="1" x14ac:dyDescent="0.25">
      <c r="C7" s="14"/>
      <c r="D7" s="9"/>
      <c r="E7" s="412"/>
      <c r="F7" s="10"/>
      <c r="G7" s="11"/>
      <c r="H7" s="11"/>
      <c r="I7" s="11"/>
      <c r="J7" s="16"/>
      <c r="K7" s="16"/>
      <c r="L7" s="11"/>
      <c r="M7" s="11"/>
      <c r="N7" s="12"/>
      <c r="O7" s="12"/>
      <c r="P7" s="12"/>
      <c r="Q7" s="12"/>
      <c r="R7" s="13"/>
    </row>
    <row r="8" spans="1:20" ht="23.25" customHeight="1" x14ac:dyDescent="0.2">
      <c r="A8" s="714" t="s">
        <v>379</v>
      </c>
      <c r="B8" s="719" t="s">
        <v>381</v>
      </c>
      <c r="C8" s="719" t="s">
        <v>380</v>
      </c>
      <c r="D8" s="716" t="s">
        <v>382</v>
      </c>
      <c r="E8" s="735" t="s">
        <v>73</v>
      </c>
      <c r="F8" s="736"/>
      <c r="G8" s="736"/>
      <c r="H8" s="736"/>
      <c r="I8" s="743"/>
      <c r="J8" s="735" t="s">
        <v>74</v>
      </c>
      <c r="K8" s="736"/>
      <c r="L8" s="736"/>
      <c r="M8" s="736"/>
      <c r="N8" s="736"/>
      <c r="O8" s="736"/>
      <c r="P8" s="736"/>
      <c r="Q8" s="737"/>
      <c r="R8" s="722" t="s">
        <v>77</v>
      </c>
    </row>
    <row r="9" spans="1:20" ht="19.5" customHeight="1" x14ac:dyDescent="0.2">
      <c r="A9" s="715"/>
      <c r="B9" s="720"/>
      <c r="C9" s="720"/>
      <c r="D9" s="717"/>
      <c r="E9" s="725" t="s">
        <v>383</v>
      </c>
      <c r="F9" s="733" t="s">
        <v>81</v>
      </c>
      <c r="G9" s="728" t="s">
        <v>78</v>
      </c>
      <c r="H9" s="729"/>
      <c r="I9" s="733" t="s">
        <v>82</v>
      </c>
      <c r="J9" s="730" t="s">
        <v>383</v>
      </c>
      <c r="K9" s="709" t="s">
        <v>384</v>
      </c>
      <c r="L9" s="733" t="s">
        <v>81</v>
      </c>
      <c r="M9" s="728" t="s">
        <v>78</v>
      </c>
      <c r="N9" s="729"/>
      <c r="O9" s="733" t="s">
        <v>82</v>
      </c>
      <c r="P9" s="739" t="s">
        <v>78</v>
      </c>
      <c r="Q9" s="740"/>
      <c r="R9" s="723"/>
    </row>
    <row r="10" spans="1:20" ht="12.75" customHeight="1" x14ac:dyDescent="0.2">
      <c r="A10" s="715"/>
      <c r="B10" s="720"/>
      <c r="C10" s="720"/>
      <c r="D10" s="717"/>
      <c r="E10" s="726"/>
      <c r="F10" s="734"/>
      <c r="G10" s="709" t="s">
        <v>27</v>
      </c>
      <c r="H10" s="709" t="s">
        <v>28</v>
      </c>
      <c r="I10" s="738"/>
      <c r="J10" s="731"/>
      <c r="K10" s="741"/>
      <c r="L10" s="734"/>
      <c r="M10" s="709" t="s">
        <v>29</v>
      </c>
      <c r="N10" s="709" t="s">
        <v>30</v>
      </c>
      <c r="O10" s="738"/>
      <c r="P10" s="709" t="s">
        <v>79</v>
      </c>
      <c r="Q10" s="210" t="s">
        <v>78</v>
      </c>
      <c r="R10" s="723"/>
    </row>
    <row r="11" spans="1:20" ht="77.25" customHeight="1" x14ac:dyDescent="0.2">
      <c r="A11" s="715"/>
      <c r="B11" s="721"/>
      <c r="C11" s="721"/>
      <c r="D11" s="718"/>
      <c r="E11" s="727"/>
      <c r="F11" s="734"/>
      <c r="G11" s="710"/>
      <c r="H11" s="710"/>
      <c r="I11" s="738"/>
      <c r="J11" s="732"/>
      <c r="K11" s="742"/>
      <c r="L11" s="734"/>
      <c r="M11" s="710"/>
      <c r="N11" s="710"/>
      <c r="O11" s="738"/>
      <c r="P11" s="710"/>
      <c r="Q11" s="211" t="s">
        <v>80</v>
      </c>
      <c r="R11" s="724"/>
    </row>
    <row r="12" spans="1:20" s="118" customFormat="1" ht="15.75" customHeight="1" x14ac:dyDescent="0.2">
      <c r="A12" s="546">
        <v>1</v>
      </c>
      <c r="B12" s="546" t="s">
        <v>72</v>
      </c>
      <c r="C12" s="547">
        <v>3</v>
      </c>
      <c r="D12" s="547">
        <v>4</v>
      </c>
      <c r="E12" s="547">
        <v>5</v>
      </c>
      <c r="F12" s="548">
        <v>6</v>
      </c>
      <c r="G12" s="548">
        <v>7</v>
      </c>
      <c r="H12" s="548">
        <v>8</v>
      </c>
      <c r="I12" s="547">
        <v>9</v>
      </c>
      <c r="J12" s="548">
        <v>10</v>
      </c>
      <c r="K12" s="548">
        <v>11</v>
      </c>
      <c r="L12" s="548">
        <v>12</v>
      </c>
      <c r="M12" s="548">
        <v>13</v>
      </c>
      <c r="N12" s="548">
        <v>14</v>
      </c>
      <c r="O12" s="548">
        <v>15</v>
      </c>
      <c r="P12" s="548">
        <v>15</v>
      </c>
      <c r="Q12" s="548">
        <v>15</v>
      </c>
      <c r="R12" s="547">
        <v>16</v>
      </c>
      <c r="T12" s="216"/>
    </row>
    <row r="13" spans="1:20" ht="29.25" customHeight="1" x14ac:dyDescent="0.25">
      <c r="A13" s="380" t="s">
        <v>167</v>
      </c>
      <c r="B13" s="380"/>
      <c r="C13" s="380"/>
      <c r="D13" s="390" t="s">
        <v>158</v>
      </c>
      <c r="E13" s="415">
        <f>SUM(E14)</f>
        <v>108523160</v>
      </c>
      <c r="F13" s="391">
        <f t="shared" ref="F13:R13" si="0">SUM(F14)</f>
        <v>108523160</v>
      </c>
      <c r="G13" s="391">
        <f t="shared" si="0"/>
        <v>43744470</v>
      </c>
      <c r="H13" s="391">
        <f t="shared" si="0"/>
        <v>573928</v>
      </c>
      <c r="I13" s="391">
        <f t="shared" si="0"/>
        <v>0</v>
      </c>
      <c r="J13" s="391">
        <f t="shared" si="0"/>
        <v>26341000</v>
      </c>
      <c r="K13" s="391">
        <f t="shared" si="0"/>
        <v>25991000</v>
      </c>
      <c r="L13" s="391">
        <f t="shared" si="0"/>
        <v>0</v>
      </c>
      <c r="M13" s="391">
        <f t="shared" si="0"/>
        <v>0</v>
      </c>
      <c r="N13" s="391">
        <f t="shared" si="0"/>
        <v>0</v>
      </c>
      <c r="O13" s="391">
        <f t="shared" si="0"/>
        <v>26341000</v>
      </c>
      <c r="P13" s="391">
        <f t="shared" si="0"/>
        <v>0</v>
      </c>
      <c r="Q13" s="391">
        <f t="shared" si="0"/>
        <v>0</v>
      </c>
      <c r="R13" s="391">
        <f t="shared" si="0"/>
        <v>134864160</v>
      </c>
      <c r="T13" s="144">
        <f t="shared" ref="T13:T14" si="1">SUM(E13,J13)</f>
        <v>134864160</v>
      </c>
    </row>
    <row r="14" spans="1:20" s="3" customFormat="1" ht="28.5" customHeight="1" x14ac:dyDescent="0.25">
      <c r="A14" s="380" t="s">
        <v>168</v>
      </c>
      <c r="B14" s="380"/>
      <c r="C14" s="380"/>
      <c r="D14" s="390" t="s">
        <v>158</v>
      </c>
      <c r="E14" s="415">
        <f>SUM(E15:E53)</f>
        <v>108523160</v>
      </c>
      <c r="F14" s="415">
        <f t="shared" ref="F14:R14" si="2">SUM(F15:F53)</f>
        <v>108523160</v>
      </c>
      <c r="G14" s="415">
        <f t="shared" si="2"/>
        <v>43744470</v>
      </c>
      <c r="H14" s="415">
        <f t="shared" si="2"/>
        <v>573928</v>
      </c>
      <c r="I14" s="415">
        <f t="shared" si="2"/>
        <v>0</v>
      </c>
      <c r="J14" s="415">
        <f t="shared" si="2"/>
        <v>26341000</v>
      </c>
      <c r="K14" s="415">
        <f t="shared" si="2"/>
        <v>25991000</v>
      </c>
      <c r="L14" s="415">
        <f t="shared" si="2"/>
        <v>0</v>
      </c>
      <c r="M14" s="415">
        <f t="shared" si="2"/>
        <v>0</v>
      </c>
      <c r="N14" s="415">
        <f t="shared" si="2"/>
        <v>0</v>
      </c>
      <c r="O14" s="415">
        <f t="shared" si="2"/>
        <v>26341000</v>
      </c>
      <c r="P14" s="415">
        <f t="shared" si="2"/>
        <v>0</v>
      </c>
      <c r="Q14" s="415">
        <f t="shared" si="2"/>
        <v>0</v>
      </c>
      <c r="R14" s="415">
        <f t="shared" si="2"/>
        <v>134864160</v>
      </c>
      <c r="T14" s="144">
        <f t="shared" si="1"/>
        <v>134864160</v>
      </c>
    </row>
    <row r="15" spans="1:20" s="3" customFormat="1" ht="63.75" customHeight="1" x14ac:dyDescent="0.25">
      <c r="A15" s="153" t="s">
        <v>268</v>
      </c>
      <c r="B15" s="153" t="s">
        <v>166</v>
      </c>
      <c r="C15" s="153" t="s">
        <v>46</v>
      </c>
      <c r="D15" s="205" t="s">
        <v>165</v>
      </c>
      <c r="E15" s="404">
        <f t="shared" ref="E15:E53" si="3">SUM(F15,I15)</f>
        <v>49645330</v>
      </c>
      <c r="F15" s="342">
        <v>49645330</v>
      </c>
      <c r="G15" s="342">
        <v>37311090</v>
      </c>
      <c r="H15" s="342">
        <v>466970</v>
      </c>
      <c r="I15" s="377"/>
      <c r="J15" s="151">
        <f t="shared" ref="J15:J30" si="4">SUM(L15,O15)</f>
        <v>346000</v>
      </c>
      <c r="K15" s="151">
        <v>346000</v>
      </c>
      <c r="L15" s="83"/>
      <c r="M15" s="83"/>
      <c r="N15" s="83"/>
      <c r="O15" s="151">
        <v>346000</v>
      </c>
      <c r="P15" s="342"/>
      <c r="Q15" s="342"/>
      <c r="R15" s="151">
        <f t="shared" ref="R15:R50" si="5">SUM(E15,J15)</f>
        <v>49991330</v>
      </c>
      <c r="T15" s="392"/>
    </row>
    <row r="16" spans="1:20" s="3" customFormat="1" ht="34.5" customHeight="1" x14ac:dyDescent="0.25">
      <c r="A16" s="153" t="s">
        <v>169</v>
      </c>
      <c r="B16" s="153" t="s">
        <v>164</v>
      </c>
      <c r="C16" s="153" t="s">
        <v>46</v>
      </c>
      <c r="D16" s="145" t="s">
        <v>570</v>
      </c>
      <c r="E16" s="315">
        <f t="shared" si="3"/>
        <v>1811418</v>
      </c>
      <c r="F16" s="315">
        <v>1811418</v>
      </c>
      <c r="G16" s="342">
        <v>1436920</v>
      </c>
      <c r="H16" s="342">
        <v>15918</v>
      </c>
      <c r="I16" s="342"/>
      <c r="J16" s="150">
        <f t="shared" si="4"/>
        <v>0</v>
      </c>
      <c r="K16" s="150"/>
      <c r="L16" s="83"/>
      <c r="M16" s="83"/>
      <c r="N16" s="83"/>
      <c r="O16" s="150"/>
      <c r="P16" s="342"/>
      <c r="Q16" s="342"/>
      <c r="R16" s="151">
        <f t="shared" si="5"/>
        <v>1811418</v>
      </c>
      <c r="T16" s="392"/>
    </row>
    <row r="17" spans="1:20" s="3" customFormat="1" ht="24.75" customHeight="1" x14ac:dyDescent="0.25">
      <c r="A17" s="153" t="s">
        <v>424</v>
      </c>
      <c r="B17" s="153" t="s">
        <v>56</v>
      </c>
      <c r="C17" s="153" t="s">
        <v>57</v>
      </c>
      <c r="D17" s="145" t="s">
        <v>425</v>
      </c>
      <c r="E17" s="315">
        <f t="shared" si="3"/>
        <v>500000</v>
      </c>
      <c r="F17" s="315">
        <v>500000</v>
      </c>
      <c r="G17" s="342"/>
      <c r="H17" s="342"/>
      <c r="I17" s="342"/>
      <c r="J17" s="150">
        <f t="shared" si="4"/>
        <v>0</v>
      </c>
      <c r="K17" s="150"/>
      <c r="L17" s="83"/>
      <c r="M17" s="83"/>
      <c r="N17" s="83"/>
      <c r="O17" s="150"/>
      <c r="P17" s="342"/>
      <c r="Q17" s="342"/>
      <c r="R17" s="151">
        <f t="shared" si="5"/>
        <v>500000</v>
      </c>
      <c r="T17" s="392"/>
    </row>
    <row r="18" spans="1:20" s="3" customFormat="1" ht="45.75" customHeight="1" x14ac:dyDescent="0.25">
      <c r="A18" s="153" t="s">
        <v>441</v>
      </c>
      <c r="B18" s="153" t="s">
        <v>444</v>
      </c>
      <c r="C18" s="153" t="s">
        <v>443</v>
      </c>
      <c r="D18" s="393" t="s">
        <v>442</v>
      </c>
      <c r="E18" s="315">
        <f t="shared" si="3"/>
        <v>370320</v>
      </c>
      <c r="F18" s="315">
        <v>370320</v>
      </c>
      <c r="G18" s="342"/>
      <c r="H18" s="342"/>
      <c r="I18" s="342"/>
      <c r="J18" s="150">
        <f t="shared" si="4"/>
        <v>0</v>
      </c>
      <c r="K18" s="150"/>
      <c r="L18" s="83"/>
      <c r="M18" s="83"/>
      <c r="N18" s="83"/>
      <c r="O18" s="150"/>
      <c r="P18" s="342"/>
      <c r="Q18" s="342"/>
      <c r="R18" s="151">
        <f t="shared" si="5"/>
        <v>370320</v>
      </c>
      <c r="T18" s="392"/>
    </row>
    <row r="19" spans="1:20" s="3" customFormat="1" ht="31.15" customHeight="1" x14ac:dyDescent="0.25">
      <c r="A19" s="153" t="s">
        <v>487</v>
      </c>
      <c r="B19" s="153" t="s">
        <v>488</v>
      </c>
      <c r="C19" s="153" t="s">
        <v>486</v>
      </c>
      <c r="D19" s="351" t="s">
        <v>485</v>
      </c>
      <c r="E19" s="315">
        <f t="shared" si="3"/>
        <v>13415935</v>
      </c>
      <c r="F19" s="315">
        <v>13415935</v>
      </c>
      <c r="G19" s="315"/>
      <c r="H19" s="315"/>
      <c r="I19" s="342"/>
      <c r="J19" s="150">
        <f t="shared" si="4"/>
        <v>0</v>
      </c>
      <c r="K19" s="150"/>
      <c r="L19" s="83"/>
      <c r="M19" s="83"/>
      <c r="N19" s="83"/>
      <c r="O19" s="150"/>
      <c r="P19" s="342"/>
      <c r="Q19" s="342"/>
      <c r="R19" s="151">
        <f t="shared" si="5"/>
        <v>13415935</v>
      </c>
      <c r="T19" s="392"/>
    </row>
    <row r="20" spans="1:20" s="449" customFormat="1" ht="30.75" hidden="1" customHeight="1" x14ac:dyDescent="0.25">
      <c r="A20" s="443"/>
      <c r="B20" s="443"/>
      <c r="C20" s="443"/>
      <c r="D20" s="444" t="s">
        <v>255</v>
      </c>
      <c r="E20" s="445">
        <f t="shared" si="3"/>
        <v>0</v>
      </c>
      <c r="F20" s="445"/>
      <c r="G20" s="445"/>
      <c r="H20" s="445"/>
      <c r="I20" s="446"/>
      <c r="J20" s="447">
        <f t="shared" si="4"/>
        <v>0</v>
      </c>
      <c r="K20" s="447"/>
      <c r="L20" s="448"/>
      <c r="M20" s="448"/>
      <c r="N20" s="448"/>
      <c r="O20" s="447"/>
      <c r="P20" s="446"/>
      <c r="Q20" s="446"/>
      <c r="R20" s="152">
        <f t="shared" si="5"/>
        <v>0</v>
      </c>
      <c r="T20" s="450"/>
    </row>
    <row r="21" spans="1:20" s="409" customFormat="1" ht="36" customHeight="1" x14ac:dyDescent="0.25">
      <c r="A21" s="153" t="s">
        <v>171</v>
      </c>
      <c r="B21" s="153" t="s">
        <v>172</v>
      </c>
      <c r="C21" s="153" t="s">
        <v>83</v>
      </c>
      <c r="D21" s="393" t="s">
        <v>173</v>
      </c>
      <c r="E21" s="315">
        <f t="shared" si="3"/>
        <v>80000</v>
      </c>
      <c r="F21" s="83">
        <v>80000</v>
      </c>
      <c r="G21" s="83"/>
      <c r="H21" s="83"/>
      <c r="I21" s="83"/>
      <c r="J21" s="150">
        <f t="shared" si="4"/>
        <v>0</v>
      </c>
      <c r="K21" s="150"/>
      <c r="L21" s="83"/>
      <c r="M21" s="83"/>
      <c r="N21" s="83"/>
      <c r="O21" s="150"/>
      <c r="P21" s="83"/>
      <c r="Q21" s="83"/>
      <c r="R21" s="151">
        <f t="shared" si="5"/>
        <v>80000</v>
      </c>
      <c r="T21" s="410"/>
    </row>
    <row r="22" spans="1:20" s="409" customFormat="1" ht="35.25" customHeight="1" x14ac:dyDescent="0.25">
      <c r="A22" s="153" t="s">
        <v>174</v>
      </c>
      <c r="B22" s="153" t="s">
        <v>175</v>
      </c>
      <c r="C22" s="153" t="s">
        <v>83</v>
      </c>
      <c r="D22" s="145" t="s">
        <v>176</v>
      </c>
      <c r="E22" s="315">
        <f t="shared" si="3"/>
        <v>300000</v>
      </c>
      <c r="F22" s="315">
        <v>300000</v>
      </c>
      <c r="G22" s="83"/>
      <c r="H22" s="83"/>
      <c r="I22" s="83"/>
      <c r="J22" s="315">
        <f t="shared" si="4"/>
        <v>0</v>
      </c>
      <c r="K22" s="315"/>
      <c r="L22" s="83"/>
      <c r="M22" s="83"/>
      <c r="N22" s="83"/>
      <c r="O22" s="315"/>
      <c r="P22" s="83"/>
      <c r="Q22" s="83"/>
      <c r="R22" s="151">
        <f t="shared" si="5"/>
        <v>300000</v>
      </c>
      <c r="T22" s="410"/>
    </row>
    <row r="23" spans="1:20" s="456" customFormat="1" ht="42.75" hidden="1" customHeight="1" x14ac:dyDescent="0.25">
      <c r="A23" s="443"/>
      <c r="B23" s="443"/>
      <c r="C23" s="443"/>
      <c r="D23" s="455" t="s">
        <v>413</v>
      </c>
      <c r="E23" s="445">
        <f t="shared" si="3"/>
        <v>0</v>
      </c>
      <c r="F23" s="445"/>
      <c r="G23" s="448"/>
      <c r="H23" s="448"/>
      <c r="I23" s="448"/>
      <c r="J23" s="445">
        <f t="shared" si="4"/>
        <v>0</v>
      </c>
      <c r="K23" s="445"/>
      <c r="L23" s="448"/>
      <c r="M23" s="448"/>
      <c r="N23" s="448"/>
      <c r="O23" s="445"/>
      <c r="P23" s="448"/>
      <c r="Q23" s="448"/>
      <c r="R23" s="447">
        <f t="shared" si="5"/>
        <v>0</v>
      </c>
    </row>
    <row r="24" spans="1:20" s="409" customFormat="1" ht="30.75" customHeight="1" x14ac:dyDescent="0.25">
      <c r="A24" s="153" t="s">
        <v>177</v>
      </c>
      <c r="B24" s="153" t="s">
        <v>178</v>
      </c>
      <c r="C24" s="153" t="s">
        <v>83</v>
      </c>
      <c r="D24" s="351" t="s">
        <v>13</v>
      </c>
      <c r="E24" s="315">
        <f t="shared" si="3"/>
        <v>2264300</v>
      </c>
      <c r="F24" s="315">
        <v>2264300</v>
      </c>
      <c r="G24" s="315"/>
      <c r="H24" s="315"/>
      <c r="I24" s="342"/>
      <c r="J24" s="150">
        <f t="shared" si="4"/>
        <v>0</v>
      </c>
      <c r="K24" s="150"/>
      <c r="L24" s="83"/>
      <c r="M24" s="83"/>
      <c r="N24" s="83"/>
      <c r="O24" s="150"/>
      <c r="P24" s="342"/>
      <c r="Q24" s="342"/>
      <c r="R24" s="151">
        <f t="shared" si="5"/>
        <v>2264300</v>
      </c>
      <c r="T24" s="410"/>
    </row>
    <row r="25" spans="1:20" s="180" customFormat="1" ht="25.5" customHeight="1" x14ac:dyDescent="0.25">
      <c r="A25" s="153" t="s">
        <v>170</v>
      </c>
      <c r="B25" s="153" t="s">
        <v>180</v>
      </c>
      <c r="C25" s="153" t="s">
        <v>83</v>
      </c>
      <c r="D25" s="351" t="s">
        <v>179</v>
      </c>
      <c r="E25" s="315">
        <f t="shared" si="3"/>
        <v>2264350</v>
      </c>
      <c r="F25" s="315">
        <v>2264350</v>
      </c>
      <c r="G25" s="315"/>
      <c r="H25" s="315"/>
      <c r="I25" s="342"/>
      <c r="J25" s="150">
        <f t="shared" si="4"/>
        <v>0</v>
      </c>
      <c r="K25" s="150"/>
      <c r="L25" s="83"/>
      <c r="M25" s="83"/>
      <c r="N25" s="83"/>
      <c r="O25" s="150"/>
      <c r="P25" s="342"/>
      <c r="Q25" s="342"/>
      <c r="R25" s="151">
        <f t="shared" si="5"/>
        <v>2264350</v>
      </c>
      <c r="T25" s="394"/>
    </row>
    <row r="26" spans="1:20" s="235" customFormat="1" ht="22.5" hidden="1" customHeight="1" x14ac:dyDescent="0.25">
      <c r="A26" s="233"/>
      <c r="B26" s="233"/>
      <c r="C26" s="233"/>
      <c r="D26" s="227" t="s">
        <v>353</v>
      </c>
      <c r="E26" s="228">
        <f t="shared" ref="E26" si="6">SUM(F26,I26)</f>
        <v>0</v>
      </c>
      <c r="F26" s="228"/>
      <c r="G26" s="230"/>
      <c r="H26" s="230"/>
      <c r="I26" s="230"/>
      <c r="J26" s="228">
        <f t="shared" ref="J26" si="7">SUM(L26,O26)</f>
        <v>0</v>
      </c>
      <c r="K26" s="228"/>
      <c r="L26" s="230"/>
      <c r="M26" s="230"/>
      <c r="N26" s="230"/>
      <c r="O26" s="228"/>
      <c r="P26" s="230"/>
      <c r="Q26" s="230"/>
      <c r="R26" s="231">
        <f t="shared" ref="R26" si="8">SUM(E26,J26)</f>
        <v>0</v>
      </c>
      <c r="T26" s="236"/>
    </row>
    <row r="27" spans="1:20" s="349" customFormat="1" ht="34.5" customHeight="1" x14ac:dyDescent="0.25">
      <c r="A27" s="153" t="s">
        <v>182</v>
      </c>
      <c r="B27" s="153" t="s">
        <v>147</v>
      </c>
      <c r="C27" s="153" t="s">
        <v>53</v>
      </c>
      <c r="D27" s="593" t="s">
        <v>14</v>
      </c>
      <c r="E27" s="315">
        <f t="shared" si="3"/>
        <v>20000</v>
      </c>
      <c r="F27" s="124">
        <v>20000</v>
      </c>
      <c r="G27" s="83"/>
      <c r="H27" s="83"/>
      <c r="I27" s="83"/>
      <c r="J27" s="150">
        <f t="shared" si="4"/>
        <v>0</v>
      </c>
      <c r="K27" s="150"/>
      <c r="L27" s="83"/>
      <c r="M27" s="83"/>
      <c r="N27" s="83"/>
      <c r="O27" s="150"/>
      <c r="P27" s="83"/>
      <c r="Q27" s="83"/>
      <c r="R27" s="151">
        <f t="shared" si="5"/>
        <v>20000</v>
      </c>
    </row>
    <row r="28" spans="1:20" s="180" customFormat="1" ht="32.25" customHeight="1" x14ac:dyDescent="0.25">
      <c r="A28" s="153" t="s">
        <v>181</v>
      </c>
      <c r="B28" s="153" t="s">
        <v>184</v>
      </c>
      <c r="C28" s="153" t="s">
        <v>53</v>
      </c>
      <c r="D28" s="395" t="s">
        <v>183</v>
      </c>
      <c r="E28" s="315">
        <f t="shared" si="3"/>
        <v>4342010</v>
      </c>
      <c r="F28" s="124">
        <v>4342010</v>
      </c>
      <c r="G28" s="124">
        <v>3457460</v>
      </c>
      <c r="H28" s="124">
        <v>15320</v>
      </c>
      <c r="I28" s="124"/>
      <c r="J28" s="150">
        <f t="shared" si="4"/>
        <v>0</v>
      </c>
      <c r="K28" s="150"/>
      <c r="L28" s="124"/>
      <c r="M28" s="124"/>
      <c r="N28" s="124"/>
      <c r="O28" s="150"/>
      <c r="P28" s="124"/>
      <c r="Q28" s="124"/>
      <c r="R28" s="151">
        <f t="shared" si="5"/>
        <v>4342010</v>
      </c>
      <c r="T28" s="394"/>
    </row>
    <row r="29" spans="1:20" s="396" customFormat="1" ht="29.25" customHeight="1" x14ac:dyDescent="0.25">
      <c r="A29" s="153" t="s">
        <v>191</v>
      </c>
      <c r="B29" s="153" t="s">
        <v>148</v>
      </c>
      <c r="C29" s="153" t="s">
        <v>53</v>
      </c>
      <c r="D29" s="395" t="s">
        <v>192</v>
      </c>
      <c r="E29" s="315">
        <f t="shared" si="3"/>
        <v>2121890</v>
      </c>
      <c r="F29" s="124">
        <v>2121890</v>
      </c>
      <c r="G29" s="124">
        <v>1539000</v>
      </c>
      <c r="H29" s="124">
        <v>75720</v>
      </c>
      <c r="I29" s="124"/>
      <c r="J29" s="315">
        <f t="shared" si="4"/>
        <v>0</v>
      </c>
      <c r="K29" s="315"/>
      <c r="L29" s="124"/>
      <c r="M29" s="124"/>
      <c r="N29" s="124"/>
      <c r="O29" s="315"/>
      <c r="P29" s="124"/>
      <c r="Q29" s="124"/>
      <c r="R29" s="124">
        <f t="shared" si="5"/>
        <v>2121890</v>
      </c>
      <c r="T29" s="397"/>
    </row>
    <row r="30" spans="1:20" s="180" customFormat="1" ht="27.75" customHeight="1" x14ac:dyDescent="0.25">
      <c r="A30" s="153" t="s">
        <v>188</v>
      </c>
      <c r="B30" s="153" t="s">
        <v>189</v>
      </c>
      <c r="C30" s="153" t="s">
        <v>53</v>
      </c>
      <c r="D30" s="395" t="s">
        <v>190</v>
      </c>
      <c r="E30" s="315">
        <f t="shared" si="3"/>
        <v>115000</v>
      </c>
      <c r="F30" s="124">
        <v>115000</v>
      </c>
      <c r="G30" s="83"/>
      <c r="H30" s="151"/>
      <c r="I30" s="151"/>
      <c r="J30" s="150">
        <f t="shared" si="4"/>
        <v>0</v>
      </c>
      <c r="K30" s="150"/>
      <c r="L30" s="83"/>
      <c r="M30" s="83"/>
      <c r="N30" s="83"/>
      <c r="O30" s="150"/>
      <c r="P30" s="83"/>
      <c r="Q30" s="83"/>
      <c r="R30" s="124">
        <f t="shared" si="5"/>
        <v>115000</v>
      </c>
      <c r="T30" s="394"/>
    </row>
    <row r="31" spans="1:20" s="3" customFormat="1" ht="68.25" customHeight="1" x14ac:dyDescent="0.25">
      <c r="A31" s="156" t="s">
        <v>193</v>
      </c>
      <c r="B31" s="153" t="s">
        <v>149</v>
      </c>
      <c r="C31" s="156" t="s">
        <v>53</v>
      </c>
      <c r="D31" s="398" t="s">
        <v>15</v>
      </c>
      <c r="E31" s="315">
        <f t="shared" si="3"/>
        <v>145000</v>
      </c>
      <c r="F31" s="124">
        <v>145000</v>
      </c>
      <c r="G31" s="151"/>
      <c r="H31" s="151"/>
      <c r="I31" s="151"/>
      <c r="J31" s="150">
        <f t="shared" ref="J31:J53" si="9">SUM(L31,O31)</f>
        <v>0</v>
      </c>
      <c r="K31" s="150"/>
      <c r="L31" s="83"/>
      <c r="M31" s="83"/>
      <c r="N31" s="83"/>
      <c r="O31" s="150"/>
      <c r="P31" s="83"/>
      <c r="Q31" s="83"/>
      <c r="R31" s="151">
        <f t="shared" si="5"/>
        <v>145000</v>
      </c>
      <c r="T31" s="392"/>
    </row>
    <row r="32" spans="1:20" s="180" customFormat="1" ht="32.25" hidden="1" customHeight="1" x14ac:dyDescent="0.25">
      <c r="A32" s="399" t="s">
        <v>194</v>
      </c>
      <c r="B32" s="399" t="s">
        <v>195</v>
      </c>
      <c r="C32" s="400" t="s">
        <v>52</v>
      </c>
      <c r="D32" s="401" t="s">
        <v>198</v>
      </c>
      <c r="E32" s="315">
        <f t="shared" si="3"/>
        <v>0</v>
      </c>
      <c r="F32" s="315"/>
      <c r="G32" s="402"/>
      <c r="H32" s="402"/>
      <c r="I32" s="402"/>
      <c r="J32" s="150">
        <f t="shared" si="9"/>
        <v>0</v>
      </c>
      <c r="K32" s="150"/>
      <c r="L32" s="402"/>
      <c r="M32" s="402"/>
      <c r="N32" s="402"/>
      <c r="O32" s="150"/>
      <c r="P32" s="402"/>
      <c r="Q32" s="402"/>
      <c r="R32" s="124">
        <f t="shared" si="5"/>
        <v>0</v>
      </c>
      <c r="T32" s="394"/>
    </row>
    <row r="33" spans="1:20" s="180" customFormat="1" ht="36.75" customHeight="1" x14ac:dyDescent="0.25">
      <c r="A33" s="350" t="s">
        <v>199</v>
      </c>
      <c r="B33" s="153" t="s">
        <v>151</v>
      </c>
      <c r="C33" s="403" t="s">
        <v>51</v>
      </c>
      <c r="D33" s="205" t="s">
        <v>17</v>
      </c>
      <c r="E33" s="404">
        <f t="shared" si="3"/>
        <v>285000</v>
      </c>
      <c r="F33" s="315">
        <v>285000</v>
      </c>
      <c r="G33" s="316"/>
      <c r="H33" s="316"/>
      <c r="I33" s="316"/>
      <c r="J33" s="150">
        <f t="shared" si="9"/>
        <v>0</v>
      </c>
      <c r="K33" s="150"/>
      <c r="L33" s="316"/>
      <c r="M33" s="316"/>
      <c r="N33" s="316"/>
      <c r="O33" s="150"/>
      <c r="P33" s="316"/>
      <c r="Q33" s="316"/>
      <c r="R33" s="151">
        <f t="shared" si="5"/>
        <v>285000</v>
      </c>
      <c r="T33" s="394"/>
    </row>
    <row r="34" spans="1:20" s="180" customFormat="1" ht="36.75" customHeight="1" x14ac:dyDescent="0.25">
      <c r="A34" s="153" t="s">
        <v>200</v>
      </c>
      <c r="B34" s="153" t="s">
        <v>152</v>
      </c>
      <c r="C34" s="161" t="s">
        <v>51</v>
      </c>
      <c r="D34" s="205" t="s">
        <v>16</v>
      </c>
      <c r="E34" s="404">
        <f t="shared" si="3"/>
        <v>136790</v>
      </c>
      <c r="F34" s="124">
        <v>136790</v>
      </c>
      <c r="G34" s="83"/>
      <c r="H34" s="83"/>
      <c r="I34" s="83"/>
      <c r="J34" s="150">
        <f t="shared" si="9"/>
        <v>0</v>
      </c>
      <c r="K34" s="150"/>
      <c r="L34" s="402"/>
      <c r="M34" s="402"/>
      <c r="N34" s="402"/>
      <c r="O34" s="150"/>
      <c r="P34" s="402"/>
      <c r="Q34" s="402"/>
      <c r="R34" s="151">
        <f t="shared" si="5"/>
        <v>136790</v>
      </c>
      <c r="T34" s="394"/>
    </row>
    <row r="35" spans="1:20" s="180" customFormat="1" ht="44.25" customHeight="1" x14ac:dyDescent="0.25">
      <c r="A35" s="153" t="s">
        <v>426</v>
      </c>
      <c r="B35" s="153" t="s">
        <v>427</v>
      </c>
      <c r="C35" s="161" t="s">
        <v>51</v>
      </c>
      <c r="D35" s="205" t="s">
        <v>428</v>
      </c>
      <c r="E35" s="404">
        <f t="shared" si="3"/>
        <v>250200</v>
      </c>
      <c r="F35" s="124">
        <v>250200</v>
      </c>
      <c r="G35" s="83"/>
      <c r="H35" s="83"/>
      <c r="I35" s="83"/>
      <c r="J35" s="150">
        <f t="shared" si="9"/>
        <v>0</v>
      </c>
      <c r="K35" s="150"/>
      <c r="L35" s="402"/>
      <c r="M35" s="402"/>
      <c r="N35" s="402"/>
      <c r="O35" s="150"/>
      <c r="P35" s="402"/>
      <c r="Q35" s="402"/>
      <c r="R35" s="151">
        <f t="shared" si="5"/>
        <v>250200</v>
      </c>
      <c r="T35" s="394"/>
    </row>
    <row r="36" spans="1:20" s="180" customFormat="1" ht="30" hidden="1" customHeight="1" x14ac:dyDescent="0.25">
      <c r="A36" s="345" t="s">
        <v>392</v>
      </c>
      <c r="B36" s="345" t="s">
        <v>270</v>
      </c>
      <c r="C36" s="345" t="s">
        <v>387</v>
      </c>
      <c r="D36" s="346" t="s">
        <v>271</v>
      </c>
      <c r="E36" s="404">
        <f t="shared" ref="E36:E40" si="10">SUM(F36,I36)</f>
        <v>0</v>
      </c>
      <c r="F36" s="124"/>
      <c r="G36" s="83"/>
      <c r="H36" s="83"/>
      <c r="I36" s="83"/>
      <c r="J36" s="150">
        <f t="shared" ref="J36:J40" si="11">SUM(L36,O36)</f>
        <v>0</v>
      </c>
      <c r="K36" s="150"/>
      <c r="L36" s="402"/>
      <c r="M36" s="402"/>
      <c r="N36" s="402"/>
      <c r="O36" s="150"/>
      <c r="P36" s="402"/>
      <c r="Q36" s="402"/>
      <c r="R36" s="151">
        <f t="shared" ref="R36:R40" si="12">SUM(E36,J36)</f>
        <v>0</v>
      </c>
      <c r="T36" s="394"/>
    </row>
    <row r="37" spans="1:20" s="180" customFormat="1" ht="31.5" hidden="1" customHeight="1" x14ac:dyDescent="0.25">
      <c r="A37" s="345" t="s">
        <v>429</v>
      </c>
      <c r="B37" s="345" t="s">
        <v>431</v>
      </c>
      <c r="C37" s="345" t="s">
        <v>54</v>
      </c>
      <c r="D37" s="346" t="s">
        <v>433</v>
      </c>
      <c r="E37" s="404">
        <f t="shared" si="10"/>
        <v>0</v>
      </c>
      <c r="F37" s="124"/>
      <c r="G37" s="83"/>
      <c r="H37" s="83"/>
      <c r="I37" s="83"/>
      <c r="J37" s="150">
        <f t="shared" si="11"/>
        <v>0</v>
      </c>
      <c r="K37" s="150"/>
      <c r="L37" s="402"/>
      <c r="M37" s="402"/>
      <c r="N37" s="402"/>
      <c r="O37" s="150"/>
      <c r="P37" s="402"/>
      <c r="Q37" s="402"/>
      <c r="R37" s="151">
        <f t="shared" si="12"/>
        <v>0</v>
      </c>
      <c r="T37" s="394"/>
    </row>
    <row r="38" spans="1:20" s="180" customFormat="1" ht="30.75" hidden="1" customHeight="1" x14ac:dyDescent="0.25">
      <c r="A38" s="345" t="s">
        <v>430</v>
      </c>
      <c r="B38" s="345" t="s">
        <v>432</v>
      </c>
      <c r="C38" s="345" t="s">
        <v>54</v>
      </c>
      <c r="D38" s="346" t="s">
        <v>434</v>
      </c>
      <c r="E38" s="404">
        <f t="shared" si="10"/>
        <v>0</v>
      </c>
      <c r="F38" s="124"/>
      <c r="G38" s="83"/>
      <c r="H38" s="83"/>
      <c r="I38" s="83"/>
      <c r="J38" s="150">
        <f t="shared" si="11"/>
        <v>0</v>
      </c>
      <c r="K38" s="150"/>
      <c r="L38" s="402"/>
      <c r="M38" s="402"/>
      <c r="N38" s="402"/>
      <c r="O38" s="150"/>
      <c r="P38" s="402"/>
      <c r="Q38" s="402"/>
      <c r="R38" s="151">
        <f t="shared" si="12"/>
        <v>0</v>
      </c>
      <c r="T38" s="394"/>
    </row>
    <row r="39" spans="1:20" s="180" customFormat="1" ht="23.25" hidden="1" customHeight="1" x14ac:dyDescent="0.25">
      <c r="A39" s="345" t="s">
        <v>393</v>
      </c>
      <c r="B39" s="345" t="s">
        <v>394</v>
      </c>
      <c r="C39" s="345" t="s">
        <v>54</v>
      </c>
      <c r="D39" s="346" t="s">
        <v>395</v>
      </c>
      <c r="E39" s="404">
        <f t="shared" si="10"/>
        <v>0</v>
      </c>
      <c r="F39" s="124"/>
      <c r="G39" s="83"/>
      <c r="H39" s="83"/>
      <c r="I39" s="83"/>
      <c r="J39" s="150">
        <f t="shared" si="11"/>
        <v>0</v>
      </c>
      <c r="K39" s="150"/>
      <c r="L39" s="402"/>
      <c r="M39" s="402"/>
      <c r="N39" s="402"/>
      <c r="O39" s="150"/>
      <c r="P39" s="402"/>
      <c r="Q39" s="402"/>
      <c r="R39" s="151">
        <f t="shared" si="12"/>
        <v>0</v>
      </c>
      <c r="T39" s="394"/>
    </row>
    <row r="40" spans="1:20" s="180" customFormat="1" ht="51.75" customHeight="1" x14ac:dyDescent="0.25">
      <c r="A40" s="153" t="s">
        <v>389</v>
      </c>
      <c r="B40" s="153" t="s">
        <v>390</v>
      </c>
      <c r="C40" s="161" t="s">
        <v>54</v>
      </c>
      <c r="D40" s="405" t="s">
        <v>388</v>
      </c>
      <c r="E40" s="404">
        <f t="shared" si="10"/>
        <v>9925617</v>
      </c>
      <c r="F40" s="124">
        <v>9925617</v>
      </c>
      <c r="G40" s="83"/>
      <c r="H40" s="83"/>
      <c r="I40" s="83"/>
      <c r="J40" s="150">
        <f t="shared" si="11"/>
        <v>0</v>
      </c>
      <c r="K40" s="150"/>
      <c r="L40" s="402"/>
      <c r="M40" s="402"/>
      <c r="N40" s="402"/>
      <c r="O40" s="150"/>
      <c r="P40" s="402"/>
      <c r="Q40" s="402"/>
      <c r="R40" s="151">
        <f t="shared" si="12"/>
        <v>9925617</v>
      </c>
      <c r="T40" s="394"/>
    </row>
    <row r="41" spans="1:20" s="3" customFormat="1" ht="25.5" customHeight="1" x14ac:dyDescent="0.25">
      <c r="A41" s="153" t="s">
        <v>201</v>
      </c>
      <c r="B41" s="153" t="s">
        <v>202</v>
      </c>
      <c r="C41" s="153" t="s">
        <v>54</v>
      </c>
      <c r="D41" s="406" t="s">
        <v>203</v>
      </c>
      <c r="E41" s="315">
        <f t="shared" si="3"/>
        <v>17500000</v>
      </c>
      <c r="F41" s="315">
        <v>17500000</v>
      </c>
      <c r="G41" s="83"/>
      <c r="H41" s="83"/>
      <c r="I41" s="83"/>
      <c r="J41" s="150">
        <f t="shared" si="9"/>
        <v>0</v>
      </c>
      <c r="K41" s="150"/>
      <c r="L41" s="83"/>
      <c r="M41" s="83"/>
      <c r="N41" s="83"/>
      <c r="O41" s="150"/>
      <c r="P41" s="83"/>
      <c r="Q41" s="83"/>
      <c r="R41" s="151">
        <f t="shared" si="5"/>
        <v>17500000</v>
      </c>
      <c r="T41" s="392"/>
    </row>
    <row r="42" spans="1:20" s="3" customFormat="1" ht="38.25" customHeight="1" x14ac:dyDescent="0.25">
      <c r="A42" s="153" t="s">
        <v>435</v>
      </c>
      <c r="B42" s="153" t="s">
        <v>436</v>
      </c>
      <c r="C42" s="153" t="s">
        <v>387</v>
      </c>
      <c r="D42" s="406" t="s">
        <v>437</v>
      </c>
      <c r="E42" s="315">
        <f t="shared" si="3"/>
        <v>0</v>
      </c>
      <c r="F42" s="315"/>
      <c r="G42" s="83"/>
      <c r="H42" s="83"/>
      <c r="I42" s="83"/>
      <c r="J42" s="150">
        <f t="shared" si="9"/>
        <v>1000000</v>
      </c>
      <c r="K42" s="150">
        <v>1000000</v>
      </c>
      <c r="L42" s="83"/>
      <c r="M42" s="83"/>
      <c r="N42" s="83"/>
      <c r="O42" s="150">
        <v>1000000</v>
      </c>
      <c r="P42" s="83"/>
      <c r="Q42" s="83"/>
      <c r="R42" s="151">
        <f t="shared" si="5"/>
        <v>1000000</v>
      </c>
      <c r="T42" s="392"/>
    </row>
    <row r="43" spans="1:20" s="3" customFormat="1" ht="24" hidden="1" customHeight="1" x14ac:dyDescent="0.25">
      <c r="A43" s="153" t="s">
        <v>438</v>
      </c>
      <c r="B43" s="153" t="s">
        <v>439</v>
      </c>
      <c r="C43" s="153" t="s">
        <v>457</v>
      </c>
      <c r="D43" s="406" t="s">
        <v>440</v>
      </c>
      <c r="E43" s="315">
        <f t="shared" si="3"/>
        <v>0</v>
      </c>
      <c r="F43" s="315"/>
      <c r="G43" s="83"/>
      <c r="H43" s="83"/>
      <c r="I43" s="83"/>
      <c r="J43" s="150">
        <f t="shared" si="9"/>
        <v>0</v>
      </c>
      <c r="K43" s="150"/>
      <c r="L43" s="83"/>
      <c r="M43" s="83"/>
      <c r="N43" s="83"/>
      <c r="O43" s="150"/>
      <c r="P43" s="83"/>
      <c r="Q43" s="83"/>
      <c r="R43" s="151">
        <f t="shared" si="5"/>
        <v>0</v>
      </c>
      <c r="T43" s="392"/>
    </row>
    <row r="44" spans="1:20" s="509" customFormat="1" ht="39" customHeight="1" x14ac:dyDescent="0.25">
      <c r="A44" s="399" t="s">
        <v>489</v>
      </c>
      <c r="B44" s="350" t="s">
        <v>153</v>
      </c>
      <c r="C44" s="350" t="s">
        <v>274</v>
      </c>
      <c r="D44" s="351" t="s">
        <v>273</v>
      </c>
      <c r="E44" s="315">
        <f t="shared" ref="E44:E45" si="13">SUM(F44,I44)</f>
        <v>0</v>
      </c>
      <c r="F44" s="124"/>
      <c r="G44" s="448"/>
      <c r="H44" s="448"/>
      <c r="I44" s="448"/>
      <c r="J44" s="150">
        <f t="shared" ref="J44:J45" si="14">SUM(L44,O44)</f>
        <v>6280000</v>
      </c>
      <c r="K44" s="150">
        <v>6280000</v>
      </c>
      <c r="L44" s="448"/>
      <c r="M44" s="448"/>
      <c r="N44" s="448"/>
      <c r="O44" s="150">
        <v>6280000</v>
      </c>
      <c r="P44" s="448"/>
      <c r="Q44" s="448"/>
      <c r="R44" s="151">
        <f t="shared" ref="R44:R45" si="15">SUM(E44,J44)</f>
        <v>6280000</v>
      </c>
      <c r="T44" s="510"/>
    </row>
    <row r="45" spans="1:20" s="509" customFormat="1" ht="26.25" customHeight="1" x14ac:dyDescent="0.25">
      <c r="A45" s="153" t="s">
        <v>494</v>
      </c>
      <c r="B45" s="153" t="s">
        <v>495</v>
      </c>
      <c r="C45" s="153" t="s">
        <v>274</v>
      </c>
      <c r="D45" s="145" t="s">
        <v>496</v>
      </c>
      <c r="E45" s="315">
        <f t="shared" si="13"/>
        <v>0</v>
      </c>
      <c r="F45" s="124"/>
      <c r="G45" s="448"/>
      <c r="H45" s="448"/>
      <c r="I45" s="448"/>
      <c r="J45" s="150">
        <f t="shared" si="14"/>
        <v>15145000</v>
      </c>
      <c r="K45" s="150">
        <v>15145000</v>
      </c>
      <c r="L45" s="448"/>
      <c r="M45" s="448"/>
      <c r="N45" s="448"/>
      <c r="O45" s="150">
        <v>15145000</v>
      </c>
      <c r="P45" s="448"/>
      <c r="Q45" s="448"/>
      <c r="R45" s="151">
        <f t="shared" si="15"/>
        <v>15145000</v>
      </c>
      <c r="T45" s="510"/>
    </row>
    <row r="46" spans="1:20" s="3" customFormat="1" ht="54.75" customHeight="1" x14ac:dyDescent="0.25">
      <c r="A46" s="153" t="s">
        <v>391</v>
      </c>
      <c r="B46" s="153" t="s">
        <v>276</v>
      </c>
      <c r="C46" s="153" t="s">
        <v>55</v>
      </c>
      <c r="D46" s="145" t="s">
        <v>275</v>
      </c>
      <c r="E46" s="315">
        <f t="shared" si="3"/>
        <v>1000000</v>
      </c>
      <c r="F46" s="124">
        <v>1000000</v>
      </c>
      <c r="G46" s="83"/>
      <c r="H46" s="83"/>
      <c r="I46" s="83"/>
      <c r="J46" s="150">
        <f t="shared" si="9"/>
        <v>0</v>
      </c>
      <c r="K46" s="150"/>
      <c r="L46" s="83"/>
      <c r="M46" s="83"/>
      <c r="N46" s="83"/>
      <c r="O46" s="150"/>
      <c r="P46" s="83"/>
      <c r="Q46" s="83"/>
      <c r="R46" s="151">
        <f t="shared" si="5"/>
        <v>1000000</v>
      </c>
      <c r="T46" s="392"/>
    </row>
    <row r="47" spans="1:20" s="220" customFormat="1" ht="36.75" customHeight="1" x14ac:dyDescent="0.25">
      <c r="A47" s="153" t="s">
        <v>490</v>
      </c>
      <c r="B47" s="153" t="s">
        <v>491</v>
      </c>
      <c r="C47" s="153" t="s">
        <v>493</v>
      </c>
      <c r="D47" s="145" t="s">
        <v>492</v>
      </c>
      <c r="E47" s="315">
        <f t="shared" ref="E47" si="16">SUM(F47,I47)</f>
        <v>1800000</v>
      </c>
      <c r="F47" s="315">
        <v>1800000</v>
      </c>
      <c r="G47" s="315"/>
      <c r="H47" s="315"/>
      <c r="I47" s="315"/>
      <c r="J47" s="315">
        <f t="shared" ref="J47" si="17">SUM(L47,O47)</f>
        <v>250000</v>
      </c>
      <c r="K47" s="150">
        <v>250000</v>
      </c>
      <c r="L47" s="150"/>
      <c r="M47" s="150"/>
      <c r="N47" s="150"/>
      <c r="O47" s="150">
        <v>250000</v>
      </c>
      <c r="P47" s="223"/>
      <c r="Q47" s="223"/>
      <c r="R47" s="151">
        <f t="shared" ref="R47" si="18">SUM(E47,J47)</f>
        <v>2050000</v>
      </c>
      <c r="T47" s="221"/>
    </row>
    <row r="48" spans="1:20" s="220" customFormat="1" ht="29.25" hidden="1" customHeight="1" x14ac:dyDescent="0.25">
      <c r="A48" s="153" t="s">
        <v>204</v>
      </c>
      <c r="B48" s="153" t="s">
        <v>205</v>
      </c>
      <c r="C48" s="153" t="s">
        <v>71</v>
      </c>
      <c r="D48" s="145" t="s">
        <v>19</v>
      </c>
      <c r="E48" s="315">
        <f t="shared" si="3"/>
        <v>0</v>
      </c>
      <c r="F48" s="315"/>
      <c r="G48" s="315"/>
      <c r="H48" s="315"/>
      <c r="I48" s="315"/>
      <c r="J48" s="315">
        <f t="shared" si="9"/>
        <v>0</v>
      </c>
      <c r="K48" s="245"/>
      <c r="L48" s="223"/>
      <c r="M48" s="223"/>
      <c r="N48" s="223"/>
      <c r="O48" s="245"/>
      <c r="P48" s="223"/>
      <c r="Q48" s="223"/>
      <c r="R48" s="151">
        <f t="shared" si="5"/>
        <v>0</v>
      </c>
      <c r="T48" s="221"/>
    </row>
    <row r="49" spans="1:20" s="3" customFormat="1" ht="24" hidden="1" customHeight="1" x14ac:dyDescent="0.25">
      <c r="A49" s="153" t="s">
        <v>207</v>
      </c>
      <c r="B49" s="153" t="s">
        <v>208</v>
      </c>
      <c r="C49" s="153" t="s">
        <v>58</v>
      </c>
      <c r="D49" s="395" t="s">
        <v>146</v>
      </c>
      <c r="E49" s="315">
        <f t="shared" si="3"/>
        <v>0</v>
      </c>
      <c r="F49" s="124"/>
      <c r="G49" s="83"/>
      <c r="H49" s="83"/>
      <c r="I49" s="83"/>
      <c r="J49" s="150">
        <f t="shared" si="9"/>
        <v>0</v>
      </c>
      <c r="K49" s="150"/>
      <c r="L49" s="83"/>
      <c r="M49" s="83"/>
      <c r="N49" s="83"/>
      <c r="O49" s="150"/>
      <c r="P49" s="83"/>
      <c r="Q49" s="83"/>
      <c r="R49" s="151">
        <f t="shared" si="5"/>
        <v>0</v>
      </c>
      <c r="T49" s="392"/>
    </row>
    <row r="50" spans="1:20" s="509" customFormat="1" ht="33.75" hidden="1" customHeight="1" x14ac:dyDescent="0.25">
      <c r="A50" s="399" t="s">
        <v>210</v>
      </c>
      <c r="B50" s="399" t="s">
        <v>211</v>
      </c>
      <c r="C50" s="399" t="s">
        <v>58</v>
      </c>
      <c r="D50" s="395" t="s">
        <v>209</v>
      </c>
      <c r="E50" s="315">
        <f t="shared" si="3"/>
        <v>0</v>
      </c>
      <c r="F50" s="124"/>
      <c r="G50" s="448"/>
      <c r="H50" s="448"/>
      <c r="I50" s="448"/>
      <c r="J50" s="150">
        <f t="shared" si="9"/>
        <v>0</v>
      </c>
      <c r="K50" s="150"/>
      <c r="L50" s="448"/>
      <c r="M50" s="448"/>
      <c r="N50" s="448"/>
      <c r="O50" s="150"/>
      <c r="P50" s="448"/>
      <c r="Q50" s="448"/>
      <c r="R50" s="151">
        <f t="shared" si="5"/>
        <v>0</v>
      </c>
      <c r="T50" s="510"/>
    </row>
    <row r="51" spans="1:20" s="118" customFormat="1" ht="30.75" hidden="1" customHeight="1" x14ac:dyDescent="0.25">
      <c r="A51" s="350" t="s">
        <v>212</v>
      </c>
      <c r="B51" s="153" t="s">
        <v>213</v>
      </c>
      <c r="C51" s="407" t="s">
        <v>214</v>
      </c>
      <c r="D51" s="408" t="s">
        <v>215</v>
      </c>
      <c r="E51" s="315">
        <f t="shared" si="3"/>
        <v>0</v>
      </c>
      <c r="F51" s="315"/>
      <c r="G51" s="347"/>
      <c r="H51" s="347"/>
      <c r="I51" s="347"/>
      <c r="J51" s="150">
        <f t="shared" si="9"/>
        <v>0</v>
      </c>
      <c r="K51" s="150"/>
      <c r="L51" s="347"/>
      <c r="M51" s="347"/>
      <c r="N51" s="347"/>
      <c r="O51" s="150"/>
      <c r="P51" s="347"/>
      <c r="Q51" s="347"/>
      <c r="R51" s="151">
        <f t="shared" ref="R51:R53" si="19">SUM(E51,J51)</f>
        <v>0</v>
      </c>
    </row>
    <row r="52" spans="1:20" s="118" customFormat="1" ht="26.25" customHeight="1" x14ac:dyDescent="0.25">
      <c r="A52" s="407" t="s">
        <v>396</v>
      </c>
      <c r="B52" s="153" t="s">
        <v>397</v>
      </c>
      <c r="C52" s="407" t="s">
        <v>70</v>
      </c>
      <c r="D52" s="408" t="s">
        <v>398</v>
      </c>
      <c r="E52" s="315">
        <f t="shared" si="3"/>
        <v>0</v>
      </c>
      <c r="F52" s="315"/>
      <c r="G52" s="347"/>
      <c r="H52" s="347"/>
      <c r="I52" s="347"/>
      <c r="J52" s="150">
        <f t="shared" si="9"/>
        <v>350000</v>
      </c>
      <c r="K52" s="150"/>
      <c r="L52" s="347"/>
      <c r="M52" s="347"/>
      <c r="N52" s="347"/>
      <c r="O52" s="150">
        <v>350000</v>
      </c>
      <c r="P52" s="347"/>
      <c r="Q52" s="347"/>
      <c r="R52" s="151">
        <f t="shared" si="19"/>
        <v>350000</v>
      </c>
    </row>
    <row r="53" spans="1:20" s="118" customFormat="1" ht="27" customHeight="1" x14ac:dyDescent="0.25">
      <c r="A53" s="153" t="s">
        <v>216</v>
      </c>
      <c r="B53" s="153" t="s">
        <v>217</v>
      </c>
      <c r="C53" s="153" t="s">
        <v>56</v>
      </c>
      <c r="D53" s="395" t="s">
        <v>218</v>
      </c>
      <c r="E53" s="315">
        <f t="shared" si="3"/>
        <v>230000</v>
      </c>
      <c r="F53" s="315">
        <v>230000</v>
      </c>
      <c r="G53" s="347"/>
      <c r="H53" s="347"/>
      <c r="I53" s="347"/>
      <c r="J53" s="150">
        <f t="shared" si="9"/>
        <v>2970000</v>
      </c>
      <c r="K53" s="150">
        <v>2970000</v>
      </c>
      <c r="L53" s="347"/>
      <c r="M53" s="347"/>
      <c r="N53" s="347"/>
      <c r="O53" s="150">
        <v>2970000</v>
      </c>
      <c r="P53" s="347"/>
      <c r="Q53" s="347"/>
      <c r="R53" s="151">
        <f t="shared" si="19"/>
        <v>3200000</v>
      </c>
    </row>
    <row r="54" spans="1:20" s="118" customFormat="1" ht="51" customHeight="1" x14ac:dyDescent="0.25">
      <c r="A54" s="380" t="s">
        <v>25</v>
      </c>
      <c r="B54" s="380"/>
      <c r="C54" s="380"/>
      <c r="D54" s="390" t="s">
        <v>162</v>
      </c>
      <c r="E54" s="415">
        <f>SUM(E55)</f>
        <v>5021664</v>
      </c>
      <c r="F54" s="391">
        <f t="shared" ref="F54:R54" si="20">SUM(F55)</f>
        <v>5021664</v>
      </c>
      <c r="G54" s="391">
        <f t="shared" si="20"/>
        <v>4016430</v>
      </c>
      <c r="H54" s="391">
        <f t="shared" si="20"/>
        <v>28910</v>
      </c>
      <c r="I54" s="391">
        <f t="shared" si="20"/>
        <v>0</v>
      </c>
      <c r="J54" s="391">
        <f t="shared" si="20"/>
        <v>13655200</v>
      </c>
      <c r="K54" s="391">
        <f t="shared" si="20"/>
        <v>13655200</v>
      </c>
      <c r="L54" s="391">
        <f t="shared" si="20"/>
        <v>150000</v>
      </c>
      <c r="M54" s="391">
        <f t="shared" si="20"/>
        <v>0</v>
      </c>
      <c r="N54" s="391">
        <f t="shared" si="20"/>
        <v>0</v>
      </c>
      <c r="O54" s="391">
        <f t="shared" si="20"/>
        <v>13505200</v>
      </c>
      <c r="P54" s="571">
        <f t="shared" si="20"/>
        <v>0</v>
      </c>
      <c r="Q54" s="571">
        <f t="shared" si="20"/>
        <v>0</v>
      </c>
      <c r="R54" s="391">
        <f t="shared" si="20"/>
        <v>18676864</v>
      </c>
      <c r="T54" s="144">
        <f>SUM(E54,J54)</f>
        <v>18676864</v>
      </c>
    </row>
    <row r="55" spans="1:20" s="118" customFormat="1" ht="52.5" customHeight="1" x14ac:dyDescent="0.25">
      <c r="A55" s="380" t="s">
        <v>26</v>
      </c>
      <c r="B55" s="380"/>
      <c r="C55" s="380"/>
      <c r="D55" s="390" t="s">
        <v>162</v>
      </c>
      <c r="E55" s="415">
        <f>SUM(E56:E68)</f>
        <v>5021664</v>
      </c>
      <c r="F55" s="415">
        <f t="shared" ref="F55:R55" si="21">SUM(F56:F68)</f>
        <v>5021664</v>
      </c>
      <c r="G55" s="415">
        <f t="shared" si="21"/>
        <v>4016430</v>
      </c>
      <c r="H55" s="415">
        <f t="shared" si="21"/>
        <v>28910</v>
      </c>
      <c r="I55" s="415">
        <f t="shared" si="21"/>
        <v>0</v>
      </c>
      <c r="J55" s="391">
        <f t="shared" si="21"/>
        <v>13655200</v>
      </c>
      <c r="K55" s="391">
        <f t="shared" si="21"/>
        <v>13655200</v>
      </c>
      <c r="L55" s="391">
        <f t="shared" si="21"/>
        <v>150000</v>
      </c>
      <c r="M55" s="391">
        <f t="shared" si="21"/>
        <v>0</v>
      </c>
      <c r="N55" s="391">
        <f t="shared" si="21"/>
        <v>0</v>
      </c>
      <c r="O55" s="391">
        <f t="shared" si="21"/>
        <v>13505200</v>
      </c>
      <c r="P55" s="571">
        <f t="shared" si="21"/>
        <v>0</v>
      </c>
      <c r="Q55" s="571">
        <f t="shared" si="21"/>
        <v>0</v>
      </c>
      <c r="R55" s="391">
        <f t="shared" si="21"/>
        <v>18676864</v>
      </c>
      <c r="T55" s="144">
        <f>SUM(E55,J55)</f>
        <v>18676864</v>
      </c>
    </row>
    <row r="56" spans="1:20" s="118" customFormat="1" ht="34.5" customHeight="1" x14ac:dyDescent="0.25">
      <c r="A56" s="153" t="s">
        <v>228</v>
      </c>
      <c r="B56" s="153" t="s">
        <v>164</v>
      </c>
      <c r="C56" s="153" t="s">
        <v>46</v>
      </c>
      <c r="D56" s="145" t="s">
        <v>570</v>
      </c>
      <c r="E56" s="315">
        <f t="shared" ref="E56:E58" si="22">SUM(F56,I56)</f>
        <v>5021664</v>
      </c>
      <c r="F56" s="315">
        <v>5021664</v>
      </c>
      <c r="G56" s="150">
        <v>4016430</v>
      </c>
      <c r="H56" s="150">
        <v>28910</v>
      </c>
      <c r="I56" s="150"/>
      <c r="J56" s="315">
        <f t="shared" ref="J56:J59" si="23">SUM(L56,O56)</f>
        <v>0</v>
      </c>
      <c r="K56" s="315"/>
      <c r="L56" s="344"/>
      <c r="M56" s="344"/>
      <c r="N56" s="344"/>
      <c r="O56" s="315"/>
      <c r="P56" s="344"/>
      <c r="Q56" s="344"/>
      <c r="R56" s="151">
        <f>SUM(E56,J56)</f>
        <v>5021664</v>
      </c>
    </row>
    <row r="57" spans="1:20" s="118" customFormat="1" ht="23.25" hidden="1" customHeight="1" x14ac:dyDescent="0.25">
      <c r="A57" s="153" t="s">
        <v>445</v>
      </c>
      <c r="B57" s="156" t="s">
        <v>60</v>
      </c>
      <c r="C57" s="309" t="s">
        <v>47</v>
      </c>
      <c r="D57" s="205" t="s">
        <v>278</v>
      </c>
      <c r="E57" s="315">
        <f t="shared" si="22"/>
        <v>0</v>
      </c>
      <c r="F57" s="315"/>
      <c r="G57" s="150"/>
      <c r="H57" s="150"/>
      <c r="I57" s="150"/>
      <c r="J57" s="315">
        <f t="shared" si="23"/>
        <v>0</v>
      </c>
      <c r="K57" s="315"/>
      <c r="L57" s="344"/>
      <c r="M57" s="344"/>
      <c r="N57" s="344"/>
      <c r="O57" s="315"/>
      <c r="P57" s="344"/>
      <c r="Q57" s="344"/>
      <c r="R57" s="151">
        <f t="shared" ref="R57:R68" si="24">SUM(E57,J57)</f>
        <v>0</v>
      </c>
    </row>
    <row r="58" spans="1:20" s="118" customFormat="1" ht="45.75" hidden="1" customHeight="1" x14ac:dyDescent="0.25">
      <c r="A58" s="345" t="s">
        <v>446</v>
      </c>
      <c r="B58" s="153" t="s">
        <v>444</v>
      </c>
      <c r="C58" s="153" t="s">
        <v>443</v>
      </c>
      <c r="D58" s="393" t="s">
        <v>442</v>
      </c>
      <c r="E58" s="315">
        <f t="shared" si="22"/>
        <v>0</v>
      </c>
      <c r="F58" s="315"/>
      <c r="G58" s="347"/>
      <c r="H58" s="347"/>
      <c r="I58" s="347"/>
      <c r="J58" s="150">
        <f t="shared" si="23"/>
        <v>0</v>
      </c>
      <c r="K58" s="150"/>
      <c r="L58" s="344"/>
      <c r="M58" s="344"/>
      <c r="N58" s="344"/>
      <c r="O58" s="150"/>
      <c r="P58" s="344"/>
      <c r="Q58" s="344"/>
      <c r="R58" s="151">
        <f t="shared" si="24"/>
        <v>0</v>
      </c>
    </row>
    <row r="59" spans="1:20" s="349" customFormat="1" ht="36.75" hidden="1" customHeight="1" x14ac:dyDescent="0.25">
      <c r="A59" s="345" t="s">
        <v>269</v>
      </c>
      <c r="B59" s="345" t="s">
        <v>270</v>
      </c>
      <c r="C59" s="345" t="s">
        <v>387</v>
      </c>
      <c r="D59" s="346" t="s">
        <v>271</v>
      </c>
      <c r="E59" s="315">
        <f t="shared" ref="E59:E72" si="25">SUM(F59,I59)</f>
        <v>0</v>
      </c>
      <c r="F59" s="315"/>
      <c r="G59" s="347"/>
      <c r="H59" s="347"/>
      <c r="I59" s="347"/>
      <c r="J59" s="315">
        <f t="shared" si="23"/>
        <v>0</v>
      </c>
      <c r="K59" s="315"/>
      <c r="L59" s="347"/>
      <c r="M59" s="347"/>
      <c r="N59" s="347"/>
      <c r="O59" s="315"/>
      <c r="P59" s="347"/>
      <c r="Q59" s="347"/>
      <c r="R59" s="151">
        <f t="shared" si="24"/>
        <v>0</v>
      </c>
    </row>
    <row r="60" spans="1:20" s="348" customFormat="1" ht="35.25" hidden="1" customHeight="1" x14ac:dyDescent="0.25">
      <c r="A60" s="345" t="s">
        <v>369</v>
      </c>
      <c r="B60" s="345" t="s">
        <v>370</v>
      </c>
      <c r="C60" s="345" t="s">
        <v>54</v>
      </c>
      <c r="D60" s="346" t="s">
        <v>371</v>
      </c>
      <c r="E60" s="315">
        <f t="shared" ref="E60:E62" si="26">SUM(F60,I60)</f>
        <v>0</v>
      </c>
      <c r="F60" s="315"/>
      <c r="G60" s="347"/>
      <c r="H60" s="347"/>
      <c r="I60" s="347"/>
      <c r="J60" s="150">
        <f t="shared" ref="J60:J62" si="27">SUM(L60,O60)</f>
        <v>0</v>
      </c>
      <c r="K60" s="150"/>
      <c r="L60" s="347"/>
      <c r="M60" s="347"/>
      <c r="N60" s="347"/>
      <c r="O60" s="150"/>
      <c r="P60" s="347"/>
      <c r="Q60" s="347"/>
      <c r="R60" s="151">
        <f t="shared" si="24"/>
        <v>0</v>
      </c>
    </row>
    <row r="61" spans="1:20" s="348" customFormat="1" ht="35.25" hidden="1" customHeight="1" x14ac:dyDescent="0.25">
      <c r="A61" s="345" t="s">
        <v>447</v>
      </c>
      <c r="B61" s="345" t="s">
        <v>448</v>
      </c>
      <c r="C61" s="345" t="s">
        <v>54</v>
      </c>
      <c r="D61" s="346" t="s">
        <v>449</v>
      </c>
      <c r="E61" s="315">
        <f t="shared" si="26"/>
        <v>0</v>
      </c>
      <c r="F61" s="315"/>
      <c r="G61" s="347"/>
      <c r="H61" s="347"/>
      <c r="I61" s="347"/>
      <c r="J61" s="150">
        <f t="shared" si="27"/>
        <v>0</v>
      </c>
      <c r="K61" s="150"/>
      <c r="L61" s="347"/>
      <c r="M61" s="347"/>
      <c r="N61" s="347"/>
      <c r="O61" s="150"/>
      <c r="P61" s="347"/>
      <c r="Q61" s="347"/>
      <c r="R61" s="151">
        <f t="shared" si="24"/>
        <v>0</v>
      </c>
    </row>
    <row r="62" spans="1:20" s="348" customFormat="1" ht="22.5" hidden="1" customHeight="1" x14ac:dyDescent="0.25">
      <c r="A62" s="345" t="s">
        <v>450</v>
      </c>
      <c r="B62" s="345" t="s">
        <v>202</v>
      </c>
      <c r="C62" s="153" t="s">
        <v>54</v>
      </c>
      <c r="D62" s="406" t="s">
        <v>203</v>
      </c>
      <c r="E62" s="315">
        <f t="shared" si="26"/>
        <v>0</v>
      </c>
      <c r="F62" s="315"/>
      <c r="G62" s="347"/>
      <c r="H62" s="347"/>
      <c r="I62" s="347"/>
      <c r="J62" s="150">
        <f t="shared" si="27"/>
        <v>0</v>
      </c>
      <c r="K62" s="150"/>
      <c r="L62" s="347"/>
      <c r="M62" s="347"/>
      <c r="N62" s="347"/>
      <c r="O62" s="150"/>
      <c r="P62" s="347"/>
      <c r="Q62" s="347"/>
      <c r="R62" s="151">
        <f t="shared" si="24"/>
        <v>0</v>
      </c>
    </row>
    <row r="63" spans="1:20" s="118" customFormat="1" ht="32.25" customHeight="1" x14ac:dyDescent="0.25">
      <c r="A63" s="350" t="s">
        <v>272</v>
      </c>
      <c r="B63" s="350" t="s">
        <v>153</v>
      </c>
      <c r="C63" s="350" t="s">
        <v>274</v>
      </c>
      <c r="D63" s="351" t="s">
        <v>273</v>
      </c>
      <c r="E63" s="315">
        <f t="shared" si="25"/>
        <v>0</v>
      </c>
      <c r="F63" s="315"/>
      <c r="G63" s="347"/>
      <c r="H63" s="347"/>
      <c r="I63" s="347"/>
      <c r="J63" s="150">
        <f t="shared" ref="J63:J67" si="28">SUM(L63,O63)</f>
        <v>11305200</v>
      </c>
      <c r="K63" s="150">
        <v>11305200</v>
      </c>
      <c r="L63" s="584"/>
      <c r="M63" s="584"/>
      <c r="N63" s="584"/>
      <c r="O63" s="150">
        <v>11305200</v>
      </c>
      <c r="P63" s="352"/>
      <c r="Q63" s="347"/>
      <c r="R63" s="151">
        <f t="shared" si="24"/>
        <v>11305200</v>
      </c>
    </row>
    <row r="64" spans="1:20" s="118" customFormat="1" ht="25.5" hidden="1" customHeight="1" x14ac:dyDescent="0.25">
      <c r="A64" s="400" t="s">
        <v>451</v>
      </c>
      <c r="B64" s="153" t="s">
        <v>404</v>
      </c>
      <c r="C64" s="153" t="s">
        <v>274</v>
      </c>
      <c r="D64" s="145" t="s">
        <v>405</v>
      </c>
      <c r="E64" s="315">
        <f>SUM(F64,I64)</f>
        <v>0</v>
      </c>
      <c r="F64" s="315"/>
      <c r="G64" s="347"/>
      <c r="H64" s="347"/>
      <c r="I64" s="347"/>
      <c r="J64" s="150">
        <f t="shared" si="28"/>
        <v>0</v>
      </c>
      <c r="K64" s="150"/>
      <c r="L64" s="584"/>
      <c r="M64" s="584"/>
      <c r="N64" s="584"/>
      <c r="O64" s="150"/>
      <c r="P64" s="352"/>
      <c r="Q64" s="347"/>
      <c r="R64" s="151">
        <f t="shared" si="24"/>
        <v>0</v>
      </c>
    </row>
    <row r="65" spans="1:36" s="118" customFormat="1" ht="24.75" customHeight="1" x14ac:dyDescent="0.25">
      <c r="A65" s="153" t="s">
        <v>333</v>
      </c>
      <c r="B65" s="153" t="s">
        <v>334</v>
      </c>
      <c r="C65" s="153" t="s">
        <v>274</v>
      </c>
      <c r="D65" s="145" t="s">
        <v>481</v>
      </c>
      <c r="E65" s="315">
        <f>SUM(F65,I65)</f>
        <v>0</v>
      </c>
      <c r="F65" s="315"/>
      <c r="G65" s="150"/>
      <c r="H65" s="150"/>
      <c r="I65" s="150"/>
      <c r="J65" s="150">
        <f>SUM(L65,O65)</f>
        <v>2200000</v>
      </c>
      <c r="K65" s="150">
        <v>2200000</v>
      </c>
      <c r="L65" s="344"/>
      <c r="M65" s="344"/>
      <c r="N65" s="344"/>
      <c r="O65" s="150">
        <v>2200000</v>
      </c>
      <c r="P65" s="347"/>
      <c r="Q65" s="344"/>
      <c r="R65" s="151">
        <f t="shared" ref="R65" si="29">SUM(E65,J65)</f>
        <v>2200000</v>
      </c>
    </row>
    <row r="66" spans="1:36" s="118" customFormat="1" ht="31.5" customHeight="1" x14ac:dyDescent="0.25">
      <c r="A66" s="153" t="s">
        <v>332</v>
      </c>
      <c r="B66" s="153" t="s">
        <v>331</v>
      </c>
      <c r="C66" s="153" t="s">
        <v>274</v>
      </c>
      <c r="D66" s="145" t="s">
        <v>330</v>
      </c>
      <c r="E66" s="315">
        <f>SUM(F66,I66)</f>
        <v>0</v>
      </c>
      <c r="F66" s="315"/>
      <c r="G66" s="150"/>
      <c r="H66" s="150"/>
      <c r="I66" s="150"/>
      <c r="J66" s="315">
        <f>SUM(L66,O66)</f>
        <v>150000</v>
      </c>
      <c r="K66" s="315">
        <v>150000</v>
      </c>
      <c r="L66" s="344">
        <v>150000</v>
      </c>
      <c r="M66" s="344"/>
      <c r="N66" s="344"/>
      <c r="O66" s="315"/>
      <c r="P66" s="347"/>
      <c r="Q66" s="344"/>
      <c r="R66" s="151">
        <f t="shared" si="24"/>
        <v>150000</v>
      </c>
    </row>
    <row r="67" spans="1:36" s="190" customFormat="1" ht="51" hidden="1" customHeight="1" x14ac:dyDescent="0.25">
      <c r="A67" s="251" t="s">
        <v>277</v>
      </c>
      <c r="B67" s="251" t="s">
        <v>276</v>
      </c>
      <c r="C67" s="233" t="s">
        <v>55</v>
      </c>
      <c r="D67" s="257" t="s">
        <v>275</v>
      </c>
      <c r="E67" s="228">
        <f t="shared" si="25"/>
        <v>0</v>
      </c>
      <c r="F67" s="228"/>
      <c r="G67" s="255"/>
      <c r="H67" s="255"/>
      <c r="I67" s="255"/>
      <c r="J67" s="229">
        <f t="shared" si="28"/>
        <v>0</v>
      </c>
      <c r="K67" s="229"/>
      <c r="L67" s="258"/>
      <c r="M67" s="258"/>
      <c r="N67" s="258"/>
      <c r="O67" s="229"/>
      <c r="P67" s="258"/>
      <c r="Q67" s="255"/>
      <c r="R67" s="151">
        <f t="shared" si="24"/>
        <v>0</v>
      </c>
    </row>
    <row r="68" spans="1:36" s="118" customFormat="1" ht="24.75" hidden="1" customHeight="1" x14ac:dyDescent="0.25">
      <c r="A68" s="350" t="s">
        <v>452</v>
      </c>
      <c r="B68" s="153" t="s">
        <v>217</v>
      </c>
      <c r="C68" s="153" t="s">
        <v>56</v>
      </c>
      <c r="D68" s="395" t="s">
        <v>218</v>
      </c>
      <c r="E68" s="315">
        <f t="shared" si="25"/>
        <v>0</v>
      </c>
      <c r="F68" s="315"/>
      <c r="G68" s="150"/>
      <c r="H68" s="150"/>
      <c r="I68" s="150"/>
      <c r="J68" s="315">
        <f>SUM(O68,L68)</f>
        <v>0</v>
      </c>
      <c r="K68" s="315"/>
      <c r="L68" s="150"/>
      <c r="M68" s="150"/>
      <c r="N68" s="150"/>
      <c r="O68" s="315"/>
      <c r="P68" s="150"/>
      <c r="Q68" s="150"/>
      <c r="R68" s="151">
        <f t="shared" si="24"/>
        <v>0</v>
      </c>
    </row>
    <row r="69" spans="1:36" s="136" customFormat="1" ht="14.1" hidden="1" customHeight="1" x14ac:dyDescent="0.25">
      <c r="A69" s="250"/>
      <c r="B69" s="250"/>
      <c r="C69" s="250"/>
      <c r="D69" s="259"/>
      <c r="E69" s="223">
        <f t="shared" si="25"/>
        <v>0</v>
      </c>
      <c r="F69" s="223"/>
      <c r="G69" s="245"/>
      <c r="H69" s="245"/>
      <c r="I69" s="223"/>
      <c r="J69" s="224">
        <f>SUM(O69,L69)</f>
        <v>0</v>
      </c>
      <c r="K69" s="224"/>
      <c r="L69" s="245"/>
      <c r="M69" s="245"/>
      <c r="N69" s="245"/>
      <c r="O69" s="245"/>
      <c r="P69" s="245"/>
      <c r="Q69" s="245"/>
      <c r="R69" s="219">
        <f t="shared" ref="R69:R72" si="30">SUM(E69,J69)</f>
        <v>0</v>
      </c>
    </row>
    <row r="70" spans="1:36" s="136" customFormat="1" ht="14.1" hidden="1" customHeight="1" x14ac:dyDescent="0.25">
      <c r="A70" s="250"/>
      <c r="B70" s="250"/>
      <c r="C70" s="250"/>
      <c r="D70" s="259"/>
      <c r="E70" s="223">
        <f>SUM(F70,I70)</f>
        <v>0</v>
      </c>
      <c r="F70" s="223"/>
      <c r="G70" s="245"/>
      <c r="H70" s="245"/>
      <c r="I70" s="245"/>
      <c r="J70" s="224">
        <f>SUM(O70,L70)</f>
        <v>0</v>
      </c>
      <c r="K70" s="224"/>
      <c r="L70" s="245"/>
      <c r="M70" s="245"/>
      <c r="N70" s="245"/>
      <c r="O70" s="245"/>
      <c r="P70" s="245"/>
      <c r="Q70" s="245"/>
      <c r="R70" s="219">
        <f t="shared" si="30"/>
        <v>0</v>
      </c>
    </row>
    <row r="71" spans="1:36" s="136" customFormat="1" ht="14.1" hidden="1" customHeight="1" x14ac:dyDescent="0.25">
      <c r="A71" s="250"/>
      <c r="B71" s="250"/>
      <c r="C71" s="250"/>
      <c r="D71" s="259"/>
      <c r="E71" s="223">
        <f t="shared" si="25"/>
        <v>0</v>
      </c>
      <c r="F71" s="223"/>
      <c r="G71" s="245"/>
      <c r="H71" s="245"/>
      <c r="I71" s="245"/>
      <c r="J71" s="224">
        <f>SUM(O71,L71)</f>
        <v>0</v>
      </c>
      <c r="K71" s="224"/>
      <c r="L71" s="245"/>
      <c r="M71" s="245"/>
      <c r="N71" s="245"/>
      <c r="O71" s="245"/>
      <c r="P71" s="245"/>
      <c r="Q71" s="245"/>
      <c r="R71" s="219">
        <f t="shared" si="30"/>
        <v>0</v>
      </c>
    </row>
    <row r="72" spans="1:36" s="136" customFormat="1" ht="14.1" hidden="1" customHeight="1" x14ac:dyDescent="0.25">
      <c r="A72" s="250"/>
      <c r="B72" s="250"/>
      <c r="C72" s="250"/>
      <c r="D72" s="259"/>
      <c r="E72" s="223">
        <f t="shared" si="25"/>
        <v>0</v>
      </c>
      <c r="F72" s="223"/>
      <c r="G72" s="253"/>
      <c r="H72" s="253"/>
      <c r="I72" s="253"/>
      <c r="J72" s="224">
        <f>SUM(L72,O72)</f>
        <v>0</v>
      </c>
      <c r="K72" s="224"/>
      <c r="L72" s="253"/>
      <c r="M72" s="253"/>
      <c r="N72" s="253"/>
      <c r="O72" s="253"/>
      <c r="P72" s="253"/>
      <c r="Q72" s="253"/>
      <c r="R72" s="219">
        <f t="shared" si="30"/>
        <v>0</v>
      </c>
    </row>
    <row r="73" spans="1:36" s="118" customFormat="1" ht="37.5" customHeight="1" x14ac:dyDescent="0.25">
      <c r="A73" s="380" t="s">
        <v>231</v>
      </c>
      <c r="B73" s="380"/>
      <c r="C73" s="380"/>
      <c r="D73" s="383" t="s">
        <v>159</v>
      </c>
      <c r="E73" s="416">
        <f>SUM(E74)</f>
        <v>396850500</v>
      </c>
      <c r="F73" s="416">
        <f t="shared" ref="F73:R73" si="31">SUM(F74)</f>
        <v>396850500</v>
      </c>
      <c r="G73" s="416">
        <f t="shared" si="31"/>
        <v>287808034</v>
      </c>
      <c r="H73" s="416">
        <f t="shared" si="31"/>
        <v>10120503</v>
      </c>
      <c r="I73" s="416">
        <f t="shared" si="31"/>
        <v>0</v>
      </c>
      <c r="J73" s="416">
        <f t="shared" si="31"/>
        <v>9806945</v>
      </c>
      <c r="K73" s="416">
        <f t="shared" si="31"/>
        <v>3684400</v>
      </c>
      <c r="L73" s="416">
        <f t="shared" si="31"/>
        <v>6122545</v>
      </c>
      <c r="M73" s="416">
        <f t="shared" si="31"/>
        <v>0</v>
      </c>
      <c r="N73" s="416">
        <f t="shared" si="31"/>
        <v>2664</v>
      </c>
      <c r="O73" s="416">
        <f t="shared" si="31"/>
        <v>3684400</v>
      </c>
      <c r="P73" s="416">
        <f t="shared" si="31"/>
        <v>0</v>
      </c>
      <c r="Q73" s="416">
        <f t="shared" si="31"/>
        <v>0</v>
      </c>
      <c r="R73" s="416">
        <f t="shared" si="31"/>
        <v>406657445</v>
      </c>
      <c r="T73" s="144">
        <f t="shared" ref="T73:T74" si="32">SUM(E73,J73)</f>
        <v>406657445</v>
      </c>
    </row>
    <row r="74" spans="1:36" s="3" customFormat="1" ht="33" customHeight="1" x14ac:dyDescent="0.25">
      <c r="A74" s="380" t="s">
        <v>230</v>
      </c>
      <c r="B74" s="380"/>
      <c r="C74" s="380"/>
      <c r="D74" s="383" t="s">
        <v>159</v>
      </c>
      <c r="E74" s="416">
        <f>SUM(E75:E78,E81,E85:E92)</f>
        <v>396850500</v>
      </c>
      <c r="F74" s="416">
        <f t="shared" ref="F74:R74" si="33">SUM(F75:F78,F81,F85:F92)</f>
        <v>396850500</v>
      </c>
      <c r="G74" s="416">
        <f t="shared" si="33"/>
        <v>287808034</v>
      </c>
      <c r="H74" s="416">
        <f t="shared" si="33"/>
        <v>10120503</v>
      </c>
      <c r="I74" s="416">
        <f t="shared" si="33"/>
        <v>0</v>
      </c>
      <c r="J74" s="416">
        <f t="shared" si="33"/>
        <v>9806945</v>
      </c>
      <c r="K74" s="416">
        <f t="shared" si="33"/>
        <v>3684400</v>
      </c>
      <c r="L74" s="416">
        <f t="shared" si="33"/>
        <v>6122545</v>
      </c>
      <c r="M74" s="416">
        <f t="shared" si="33"/>
        <v>0</v>
      </c>
      <c r="N74" s="416">
        <f t="shared" si="33"/>
        <v>2664</v>
      </c>
      <c r="O74" s="416">
        <f t="shared" si="33"/>
        <v>3684400</v>
      </c>
      <c r="P74" s="416">
        <f t="shared" si="33"/>
        <v>0</v>
      </c>
      <c r="Q74" s="416">
        <f t="shared" si="33"/>
        <v>0</v>
      </c>
      <c r="R74" s="416">
        <f t="shared" si="33"/>
        <v>406657445</v>
      </c>
      <c r="T74" s="144">
        <f t="shared" si="32"/>
        <v>406657445</v>
      </c>
    </row>
    <row r="75" spans="1:36" s="3" customFormat="1" ht="34.5" customHeight="1" x14ac:dyDescent="0.25">
      <c r="A75" s="153" t="s">
        <v>229</v>
      </c>
      <c r="B75" s="153" t="s">
        <v>164</v>
      </c>
      <c r="C75" s="153" t="s">
        <v>46</v>
      </c>
      <c r="D75" s="145" t="s">
        <v>570</v>
      </c>
      <c r="E75" s="124">
        <f>SUM(F75,I75)</f>
        <v>3492320</v>
      </c>
      <c r="F75" s="124">
        <v>3492320</v>
      </c>
      <c r="G75" s="124">
        <v>2818541</v>
      </c>
      <c r="H75" s="83"/>
      <c r="I75" s="83"/>
      <c r="J75" s="151">
        <f t="shared" ref="J75:J92" si="34">SUM(L75,O75)</f>
        <v>0</v>
      </c>
      <c r="K75" s="151"/>
      <c r="L75" s="83"/>
      <c r="M75" s="83"/>
      <c r="N75" s="83"/>
      <c r="O75" s="151"/>
      <c r="P75" s="151"/>
      <c r="Q75" s="151"/>
      <c r="R75" s="151">
        <f>SUM(E75,J75)</f>
        <v>3492320</v>
      </c>
    </row>
    <row r="76" spans="1:36" s="118" customFormat="1" ht="24.75" customHeight="1" x14ac:dyDescent="0.25">
      <c r="A76" s="156" t="s">
        <v>279</v>
      </c>
      <c r="B76" s="156" t="s">
        <v>60</v>
      </c>
      <c r="C76" s="309" t="s">
        <v>47</v>
      </c>
      <c r="D76" s="205" t="s">
        <v>278</v>
      </c>
      <c r="E76" s="305">
        <f t="shared" ref="E76:E95" si="35">SUM(F76,I76)</f>
        <v>115937835</v>
      </c>
      <c r="F76" s="124">
        <v>115937835</v>
      </c>
      <c r="G76" s="124">
        <v>81363770</v>
      </c>
      <c r="H76" s="83">
        <v>4717209</v>
      </c>
      <c r="I76" s="83"/>
      <c r="J76" s="151">
        <f t="shared" ref="J76" si="36">SUM(L76,O76)</f>
        <v>5433217</v>
      </c>
      <c r="K76" s="151">
        <v>1175000</v>
      </c>
      <c r="L76" s="83">
        <v>4258217</v>
      </c>
      <c r="M76" s="83"/>
      <c r="N76" s="83"/>
      <c r="O76" s="151">
        <v>1175000</v>
      </c>
      <c r="P76" s="151"/>
      <c r="Q76" s="151"/>
      <c r="R76" s="151">
        <f t="shared" ref="R76:R94" si="37">SUM(E76,J76)</f>
        <v>121371052</v>
      </c>
    </row>
    <row r="77" spans="1:36" s="524" customFormat="1" ht="39" hidden="1" customHeight="1" x14ac:dyDescent="0.25">
      <c r="A77" s="521"/>
      <c r="B77" s="521"/>
      <c r="C77" s="522"/>
      <c r="D77" s="525" t="s">
        <v>406</v>
      </c>
      <c r="E77" s="520">
        <f t="shared" si="35"/>
        <v>0</v>
      </c>
      <c r="F77" s="523"/>
      <c r="G77" s="523"/>
      <c r="H77" s="448"/>
      <c r="I77" s="448"/>
      <c r="J77" s="459">
        <f t="shared" si="34"/>
        <v>0</v>
      </c>
      <c r="K77" s="152"/>
      <c r="L77" s="448"/>
      <c r="M77" s="448"/>
      <c r="N77" s="448"/>
      <c r="O77" s="152"/>
      <c r="P77" s="152"/>
      <c r="Q77" s="152"/>
      <c r="R77" s="516">
        <f t="shared" si="37"/>
        <v>0</v>
      </c>
    </row>
    <row r="78" spans="1:36" s="118" customFormat="1" ht="33" customHeight="1" x14ac:dyDescent="0.25">
      <c r="A78" s="156" t="s">
        <v>280</v>
      </c>
      <c r="B78" s="156" t="s">
        <v>61</v>
      </c>
      <c r="C78" s="309"/>
      <c r="D78" s="205" t="s">
        <v>584</v>
      </c>
      <c r="E78" s="124">
        <f t="shared" ref="E78:F78" si="38">SUM(E79)</f>
        <v>110544145</v>
      </c>
      <c r="F78" s="124">
        <f t="shared" si="38"/>
        <v>110544145</v>
      </c>
      <c r="G78" s="124">
        <f>SUM(G79)</f>
        <v>68653770</v>
      </c>
      <c r="H78" s="124">
        <f t="shared" ref="H78:O78" si="39">SUM(H79)</f>
        <v>4862636</v>
      </c>
      <c r="I78" s="124">
        <f t="shared" si="39"/>
        <v>0</v>
      </c>
      <c r="J78" s="124">
        <f t="shared" si="39"/>
        <v>2800348</v>
      </c>
      <c r="K78" s="124">
        <f t="shared" si="39"/>
        <v>980000</v>
      </c>
      <c r="L78" s="124">
        <f t="shared" si="39"/>
        <v>1820348</v>
      </c>
      <c r="M78" s="124">
        <f t="shared" si="39"/>
        <v>0</v>
      </c>
      <c r="N78" s="124">
        <f t="shared" si="39"/>
        <v>0</v>
      </c>
      <c r="O78" s="124">
        <f t="shared" si="39"/>
        <v>980000</v>
      </c>
      <c r="P78" s="151"/>
      <c r="Q78" s="151"/>
      <c r="R78" s="151">
        <f t="shared" si="37"/>
        <v>113344493</v>
      </c>
    </row>
    <row r="79" spans="1:36" s="511" customFormat="1" ht="35.25" customHeight="1" x14ac:dyDescent="0.25">
      <c r="A79" s="521" t="s">
        <v>579</v>
      </c>
      <c r="B79" s="521" t="s">
        <v>580</v>
      </c>
      <c r="C79" s="522" t="s">
        <v>48</v>
      </c>
      <c r="D79" s="678" t="s">
        <v>581</v>
      </c>
      <c r="E79" s="514">
        <f>SUM(F79,I79)</f>
        <v>110544145</v>
      </c>
      <c r="F79" s="515">
        <v>110544145</v>
      </c>
      <c r="G79" s="515">
        <v>68653770</v>
      </c>
      <c r="H79" s="516">
        <v>4862636</v>
      </c>
      <c r="I79" s="516"/>
      <c r="J79" s="515">
        <f>SUM(L79,O79)</f>
        <v>2800348</v>
      </c>
      <c r="K79" s="523">
        <v>980000</v>
      </c>
      <c r="L79" s="523">
        <v>1820348</v>
      </c>
      <c r="M79" s="523"/>
      <c r="N79" s="523"/>
      <c r="O79" s="523">
        <v>980000</v>
      </c>
      <c r="P79" s="516"/>
      <c r="Q79" s="516"/>
      <c r="R79" s="516">
        <f>SUM(E79,J79)</f>
        <v>113344493</v>
      </c>
      <c r="S79" s="517"/>
      <c r="T79" s="517"/>
      <c r="U79" s="517"/>
      <c r="V79" s="517"/>
      <c r="W79" s="517"/>
      <c r="X79" s="517"/>
      <c r="Y79" s="517"/>
      <c r="Z79" s="517"/>
      <c r="AA79" s="517"/>
      <c r="AB79" s="517"/>
      <c r="AC79" s="517"/>
      <c r="AD79" s="517"/>
      <c r="AE79" s="517"/>
      <c r="AF79" s="517"/>
      <c r="AG79" s="517"/>
      <c r="AH79" s="517"/>
      <c r="AI79" s="517"/>
      <c r="AJ79" s="517"/>
    </row>
    <row r="80" spans="1:36" s="511" customFormat="1" ht="57.75" customHeight="1" x14ac:dyDescent="0.25">
      <c r="A80" s="512"/>
      <c r="B80" s="512"/>
      <c r="C80" s="513"/>
      <c r="D80" s="680" t="s">
        <v>585</v>
      </c>
      <c r="E80" s="514">
        <f>SUM(F80,I80)</f>
        <v>2602600</v>
      </c>
      <c r="F80" s="515">
        <v>2602600</v>
      </c>
      <c r="G80" s="515"/>
      <c r="H80" s="516"/>
      <c r="I80" s="516"/>
      <c r="J80" s="515">
        <f>SUM(L80,O80)</f>
        <v>0</v>
      </c>
      <c r="K80" s="515"/>
      <c r="L80" s="516"/>
      <c r="M80" s="516"/>
      <c r="N80" s="516"/>
      <c r="O80" s="515"/>
      <c r="P80" s="516"/>
      <c r="Q80" s="516"/>
      <c r="R80" s="516">
        <f>SUM(E80,J80)</f>
        <v>2602600</v>
      </c>
      <c r="S80" s="517"/>
      <c r="T80" s="517"/>
      <c r="U80" s="517"/>
      <c r="V80" s="517"/>
      <c r="W80" s="517"/>
      <c r="X80" s="517"/>
      <c r="Y80" s="517"/>
      <c r="Z80" s="517"/>
      <c r="AA80" s="517"/>
      <c r="AB80" s="517"/>
      <c r="AC80" s="517"/>
      <c r="AD80" s="517"/>
      <c r="AE80" s="517"/>
      <c r="AF80" s="517"/>
      <c r="AG80" s="517"/>
      <c r="AH80" s="517"/>
      <c r="AI80" s="517"/>
      <c r="AJ80" s="517"/>
    </row>
    <row r="81" spans="1:20" s="461" customFormat="1" ht="34.5" customHeight="1" x14ac:dyDescent="0.25">
      <c r="A81" s="156" t="s">
        <v>586</v>
      </c>
      <c r="B81" s="156" t="s">
        <v>21</v>
      </c>
      <c r="C81" s="309"/>
      <c r="D81" s="205" t="s">
        <v>597</v>
      </c>
      <c r="E81" s="458">
        <f t="shared" si="35"/>
        <v>145174000</v>
      </c>
      <c r="F81" s="459">
        <f>SUM(F82)</f>
        <v>145174000</v>
      </c>
      <c r="G81" s="459">
        <f t="shared" ref="G81:O81" si="40">SUM(G82)</f>
        <v>118995000</v>
      </c>
      <c r="H81" s="679">
        <f t="shared" si="40"/>
        <v>0</v>
      </c>
      <c r="I81" s="679">
        <f t="shared" si="40"/>
        <v>0</v>
      </c>
      <c r="J81" s="679">
        <f t="shared" si="40"/>
        <v>0</v>
      </c>
      <c r="K81" s="679">
        <f t="shared" si="40"/>
        <v>0</v>
      </c>
      <c r="L81" s="679">
        <f t="shared" si="40"/>
        <v>0</v>
      </c>
      <c r="M81" s="679">
        <f t="shared" si="40"/>
        <v>0</v>
      </c>
      <c r="N81" s="679">
        <f t="shared" si="40"/>
        <v>0</v>
      </c>
      <c r="O81" s="679">
        <f t="shared" si="40"/>
        <v>0</v>
      </c>
      <c r="P81" s="460"/>
      <c r="Q81" s="460"/>
      <c r="R81" s="679">
        <f t="shared" si="37"/>
        <v>145174000</v>
      </c>
    </row>
    <row r="82" spans="1:20" s="517" customFormat="1" ht="36" customHeight="1" x14ac:dyDescent="0.25">
      <c r="A82" s="512" t="s">
        <v>577</v>
      </c>
      <c r="B82" s="512" t="s">
        <v>578</v>
      </c>
      <c r="C82" s="513" t="s">
        <v>48</v>
      </c>
      <c r="D82" s="678" t="s">
        <v>581</v>
      </c>
      <c r="E82" s="514">
        <f>SUM(F82,I82)</f>
        <v>145174000</v>
      </c>
      <c r="F82" s="515">
        <v>145174000</v>
      </c>
      <c r="G82" s="515">
        <v>118995000</v>
      </c>
      <c r="H82" s="516"/>
      <c r="I82" s="516"/>
      <c r="J82" s="515">
        <f>SUM(L82,O82)</f>
        <v>0</v>
      </c>
      <c r="K82" s="515"/>
      <c r="L82" s="516"/>
      <c r="M82" s="516"/>
      <c r="N82" s="516"/>
      <c r="O82" s="515"/>
      <c r="P82" s="516"/>
      <c r="Q82" s="516"/>
      <c r="R82" s="516">
        <f>SUM(E82,J82)</f>
        <v>145174000</v>
      </c>
    </row>
    <row r="83" spans="1:20" s="118" customFormat="1" ht="15" hidden="1" customHeight="1" x14ac:dyDescent="0.25">
      <c r="A83" s="156"/>
      <c r="B83" s="156"/>
      <c r="C83" s="156"/>
      <c r="D83" s="439"/>
      <c r="E83" s="124">
        <f t="shared" si="35"/>
        <v>0</v>
      </c>
      <c r="F83" s="124"/>
      <c r="G83" s="124"/>
      <c r="H83" s="151"/>
      <c r="I83" s="151"/>
      <c r="J83" s="124">
        <f t="shared" si="34"/>
        <v>0</v>
      </c>
      <c r="K83" s="124"/>
      <c r="L83" s="124"/>
      <c r="M83" s="124"/>
      <c r="N83" s="124"/>
      <c r="O83" s="124"/>
      <c r="P83" s="151"/>
      <c r="Q83" s="151"/>
      <c r="R83" s="124">
        <f t="shared" si="37"/>
        <v>0</v>
      </c>
    </row>
    <row r="84" spans="1:20" s="461" customFormat="1" ht="15.75" hidden="1" customHeight="1" x14ac:dyDescent="0.25">
      <c r="A84" s="457"/>
      <c r="B84" s="457"/>
      <c r="C84" s="457"/>
      <c r="D84" s="455"/>
      <c r="E84" s="458">
        <f>SUM(F84,I84)</f>
        <v>0</v>
      </c>
      <c r="F84" s="459"/>
      <c r="G84" s="459"/>
      <c r="H84" s="460"/>
      <c r="I84" s="460"/>
      <c r="J84" s="459">
        <f t="shared" si="34"/>
        <v>0</v>
      </c>
      <c r="K84" s="459"/>
      <c r="L84" s="459"/>
      <c r="M84" s="459"/>
      <c r="N84" s="459"/>
      <c r="O84" s="459"/>
      <c r="P84" s="460"/>
      <c r="Q84" s="460"/>
      <c r="R84" s="460">
        <f t="shared" si="37"/>
        <v>0</v>
      </c>
    </row>
    <row r="85" spans="1:20" s="461" customFormat="1" ht="33" customHeight="1" x14ac:dyDescent="0.25">
      <c r="A85" s="156" t="s">
        <v>281</v>
      </c>
      <c r="B85" s="156" t="s">
        <v>59</v>
      </c>
      <c r="C85" s="156" t="s">
        <v>49</v>
      </c>
      <c r="D85" s="158" t="s">
        <v>476</v>
      </c>
      <c r="E85" s="124">
        <f>SUM(F85,I85)</f>
        <v>6246809</v>
      </c>
      <c r="F85" s="124">
        <v>6246809</v>
      </c>
      <c r="G85" s="124">
        <v>4625481</v>
      </c>
      <c r="H85" s="151">
        <v>328559</v>
      </c>
      <c r="I85" s="151"/>
      <c r="J85" s="124">
        <f>SUM(L85,O85)</f>
        <v>0</v>
      </c>
      <c r="K85" s="124"/>
      <c r="L85" s="151"/>
      <c r="M85" s="151"/>
      <c r="N85" s="151"/>
      <c r="O85" s="124"/>
      <c r="P85" s="151"/>
      <c r="Q85" s="151"/>
      <c r="R85" s="124">
        <f>SUM(E85,J85)</f>
        <v>6246809</v>
      </c>
    </row>
    <row r="86" spans="1:20" s="118" customFormat="1" ht="24" customHeight="1" x14ac:dyDescent="0.25">
      <c r="A86" s="156" t="s">
        <v>587</v>
      </c>
      <c r="B86" s="156" t="s">
        <v>589</v>
      </c>
      <c r="C86" s="156" t="s">
        <v>50</v>
      </c>
      <c r="D86" s="205" t="s">
        <v>283</v>
      </c>
      <c r="E86" s="124">
        <f>SUM(F86,I86)</f>
        <v>8170485</v>
      </c>
      <c r="F86" s="124">
        <v>8170485</v>
      </c>
      <c r="G86" s="124">
        <v>5971431</v>
      </c>
      <c r="H86" s="151">
        <v>104387</v>
      </c>
      <c r="I86" s="151"/>
      <c r="J86" s="124">
        <f>SUM(L86,O86)</f>
        <v>0</v>
      </c>
      <c r="K86" s="124"/>
      <c r="L86" s="151"/>
      <c r="M86" s="151"/>
      <c r="N86" s="151"/>
      <c r="O86" s="124"/>
      <c r="P86" s="151"/>
      <c r="Q86" s="151"/>
      <c r="R86" s="151">
        <f>SUM(E86,J86)</f>
        <v>8170485</v>
      </c>
    </row>
    <row r="87" spans="1:20" s="118" customFormat="1" ht="25.5" customHeight="1" x14ac:dyDescent="0.25">
      <c r="A87" s="156" t="s">
        <v>588</v>
      </c>
      <c r="B87" s="156" t="s">
        <v>590</v>
      </c>
      <c r="C87" s="156" t="s">
        <v>50</v>
      </c>
      <c r="D87" s="205" t="s">
        <v>284</v>
      </c>
      <c r="E87" s="124">
        <f>SUM(F87,I87)</f>
        <v>18100</v>
      </c>
      <c r="F87" s="124">
        <v>18100</v>
      </c>
      <c r="G87" s="124"/>
      <c r="H87" s="151"/>
      <c r="I87" s="151"/>
      <c r="J87" s="124">
        <f>SUM(L87,O87)</f>
        <v>0</v>
      </c>
      <c r="K87" s="151"/>
      <c r="L87" s="151"/>
      <c r="M87" s="151"/>
      <c r="N87" s="151"/>
      <c r="O87" s="151"/>
      <c r="P87" s="151"/>
      <c r="Q87" s="151"/>
      <c r="R87" s="151">
        <f>SUM(E87,J87)</f>
        <v>18100</v>
      </c>
    </row>
    <row r="88" spans="1:20" s="118" customFormat="1" ht="36.75" customHeight="1" x14ac:dyDescent="0.25">
      <c r="A88" s="156" t="s">
        <v>594</v>
      </c>
      <c r="B88" s="156" t="s">
        <v>595</v>
      </c>
      <c r="C88" s="156" t="s">
        <v>50</v>
      </c>
      <c r="D88" s="158" t="s">
        <v>596</v>
      </c>
      <c r="E88" s="124">
        <f>SUM(F88,I88)</f>
        <v>1496681</v>
      </c>
      <c r="F88" s="124">
        <v>1496681</v>
      </c>
      <c r="G88" s="124">
        <v>1190888</v>
      </c>
      <c r="H88" s="151"/>
      <c r="I88" s="151"/>
      <c r="J88" s="124">
        <f>SUM(L88,O88)</f>
        <v>0</v>
      </c>
      <c r="K88" s="84"/>
      <c r="L88" s="151"/>
      <c r="M88" s="151"/>
      <c r="N88" s="151"/>
      <c r="O88" s="84"/>
      <c r="P88" s="151"/>
      <c r="Q88" s="151"/>
      <c r="R88" s="124">
        <f>SUM(E88,J88)</f>
        <v>1496681</v>
      </c>
    </row>
    <row r="89" spans="1:20" s="118" customFormat="1" ht="34.5" customHeight="1" x14ac:dyDescent="0.25">
      <c r="A89" s="156" t="s">
        <v>591</v>
      </c>
      <c r="B89" s="156" t="s">
        <v>592</v>
      </c>
      <c r="C89" s="309" t="s">
        <v>50</v>
      </c>
      <c r="D89" s="205" t="s">
        <v>593</v>
      </c>
      <c r="E89" s="305">
        <f t="shared" si="35"/>
        <v>2395021</v>
      </c>
      <c r="F89" s="124">
        <v>2395021</v>
      </c>
      <c r="G89" s="124">
        <v>1919649</v>
      </c>
      <c r="H89" s="151"/>
      <c r="I89" s="151"/>
      <c r="J89" s="124">
        <f t="shared" si="34"/>
        <v>0</v>
      </c>
      <c r="K89" s="124"/>
      <c r="L89" s="151"/>
      <c r="M89" s="151"/>
      <c r="N89" s="151"/>
      <c r="O89" s="124"/>
      <c r="P89" s="151"/>
      <c r="Q89" s="151"/>
      <c r="R89" s="124">
        <f t="shared" si="37"/>
        <v>2395021</v>
      </c>
    </row>
    <row r="90" spans="1:20" s="524" customFormat="1" ht="46.5" hidden="1" customHeight="1" x14ac:dyDescent="0.25">
      <c r="A90" s="521"/>
      <c r="B90" s="521"/>
      <c r="C90" s="522"/>
      <c r="D90" s="526" t="s">
        <v>454</v>
      </c>
      <c r="E90" s="523">
        <f t="shared" si="35"/>
        <v>0</v>
      </c>
      <c r="F90" s="523"/>
      <c r="G90" s="445"/>
      <c r="H90" s="152"/>
      <c r="I90" s="152"/>
      <c r="J90" s="523">
        <f t="shared" si="34"/>
        <v>0</v>
      </c>
      <c r="K90" s="527"/>
      <c r="L90" s="152"/>
      <c r="M90" s="152"/>
      <c r="N90" s="152"/>
      <c r="O90" s="527"/>
      <c r="P90" s="152"/>
      <c r="Q90" s="152"/>
      <c r="R90" s="523">
        <f t="shared" si="37"/>
        <v>0</v>
      </c>
    </row>
    <row r="91" spans="1:20" s="118" customFormat="1" ht="31.5" customHeight="1" x14ac:dyDescent="0.25">
      <c r="A91" s="156" t="s">
        <v>290</v>
      </c>
      <c r="B91" s="156" t="s">
        <v>291</v>
      </c>
      <c r="C91" s="309" t="s">
        <v>51</v>
      </c>
      <c r="D91" s="205" t="s">
        <v>289</v>
      </c>
      <c r="E91" s="305">
        <f t="shared" si="35"/>
        <v>3375104</v>
      </c>
      <c r="F91" s="124">
        <v>3375104</v>
      </c>
      <c r="G91" s="124">
        <v>2269504</v>
      </c>
      <c r="H91" s="151">
        <v>107712</v>
      </c>
      <c r="I91" s="151"/>
      <c r="J91" s="151">
        <f t="shared" si="34"/>
        <v>43980</v>
      </c>
      <c r="K91" s="151"/>
      <c r="L91" s="151">
        <v>43980</v>
      </c>
      <c r="M91" s="151"/>
      <c r="N91" s="151">
        <v>2664</v>
      </c>
      <c r="O91" s="151"/>
      <c r="P91" s="151"/>
      <c r="Q91" s="151"/>
      <c r="R91" s="151">
        <f t="shared" si="37"/>
        <v>3419084</v>
      </c>
    </row>
    <row r="92" spans="1:20" s="118" customFormat="1" ht="24.75" customHeight="1" x14ac:dyDescent="0.25">
      <c r="A92" s="156" t="s">
        <v>403</v>
      </c>
      <c r="B92" s="153" t="s">
        <v>404</v>
      </c>
      <c r="C92" s="153" t="s">
        <v>274</v>
      </c>
      <c r="D92" s="145" t="s">
        <v>405</v>
      </c>
      <c r="E92" s="305">
        <f t="shared" si="35"/>
        <v>0</v>
      </c>
      <c r="F92" s="124"/>
      <c r="G92" s="124"/>
      <c r="H92" s="151"/>
      <c r="I92" s="151"/>
      <c r="J92" s="151">
        <f t="shared" si="34"/>
        <v>1529400</v>
      </c>
      <c r="K92" s="151">
        <v>1529400</v>
      </c>
      <c r="L92" s="151"/>
      <c r="M92" s="151"/>
      <c r="N92" s="151"/>
      <c r="O92" s="151">
        <v>1529400</v>
      </c>
      <c r="P92" s="151"/>
      <c r="Q92" s="151"/>
      <c r="R92" s="151">
        <f t="shared" si="37"/>
        <v>1529400</v>
      </c>
    </row>
    <row r="93" spans="1:20" s="136" customFormat="1" ht="21" hidden="1" customHeight="1" x14ac:dyDescent="0.25">
      <c r="A93" s="246"/>
      <c r="B93" s="246"/>
      <c r="C93" s="246"/>
      <c r="D93" s="261"/>
      <c r="E93" s="240">
        <f>SUM(E94)</f>
        <v>0</v>
      </c>
      <c r="F93" s="240"/>
      <c r="G93" s="240"/>
      <c r="H93" s="240"/>
      <c r="I93" s="240">
        <f t="shared" ref="I93:Q93" si="41">SUM(I94)</f>
        <v>0</v>
      </c>
      <c r="J93" s="254">
        <f t="shared" si="41"/>
        <v>0</v>
      </c>
      <c r="K93" s="254"/>
      <c r="L93" s="240"/>
      <c r="M93" s="240"/>
      <c r="N93" s="240"/>
      <c r="O93" s="240"/>
      <c r="P93" s="240"/>
      <c r="Q93" s="254">
        <f t="shared" si="41"/>
        <v>0</v>
      </c>
      <c r="R93" s="219">
        <f t="shared" si="37"/>
        <v>0</v>
      </c>
    </row>
    <row r="94" spans="1:20" s="190" customFormat="1" ht="29.25" hidden="1" customHeight="1" x14ac:dyDescent="0.25">
      <c r="A94" s="262"/>
      <c r="B94" s="262"/>
      <c r="C94" s="262"/>
      <c r="D94" s="263"/>
      <c r="E94" s="242">
        <f>SUM(F94,I94)</f>
        <v>0</v>
      </c>
      <c r="F94" s="242"/>
      <c r="G94" s="242"/>
      <c r="H94" s="231"/>
      <c r="I94" s="231"/>
      <c r="J94" s="265">
        <f>SUM(L94,O94)</f>
        <v>0</v>
      </c>
      <c r="K94" s="265"/>
      <c r="L94" s="231"/>
      <c r="M94" s="231"/>
      <c r="N94" s="231"/>
      <c r="O94" s="231"/>
      <c r="P94" s="231"/>
      <c r="Q94" s="231"/>
      <c r="R94" s="219">
        <f t="shared" si="37"/>
        <v>0</v>
      </c>
    </row>
    <row r="95" spans="1:20" s="136" customFormat="1" ht="3.75" hidden="1" customHeight="1" x14ac:dyDescent="0.25">
      <c r="A95" s="250"/>
      <c r="B95" s="250"/>
      <c r="C95" s="250"/>
      <c r="D95" s="248"/>
      <c r="E95" s="240">
        <f t="shared" si="35"/>
        <v>0</v>
      </c>
      <c r="F95" s="240"/>
      <c r="G95" s="240"/>
      <c r="H95" s="247"/>
      <c r="I95" s="247"/>
      <c r="J95" s="219">
        <f>SUM(L95,O95)</f>
        <v>0</v>
      </c>
      <c r="K95" s="219"/>
      <c r="L95" s="247"/>
      <c r="M95" s="247"/>
      <c r="N95" s="247"/>
      <c r="O95" s="247"/>
      <c r="P95" s="247"/>
      <c r="Q95" s="247"/>
      <c r="R95" s="219">
        <f>SUM(E95,J95)</f>
        <v>0</v>
      </c>
    </row>
    <row r="96" spans="1:20" s="118" customFormat="1" ht="35.25" customHeight="1" x14ac:dyDescent="0.25">
      <c r="A96" s="380" t="s">
        <v>227</v>
      </c>
      <c r="B96" s="380"/>
      <c r="C96" s="380"/>
      <c r="D96" s="383" t="s">
        <v>160</v>
      </c>
      <c r="E96" s="416">
        <f>SUM(E97)</f>
        <v>39500929</v>
      </c>
      <c r="F96" s="382">
        <f t="shared" ref="F96:R96" si="42">SUM(F97)</f>
        <v>39500929</v>
      </c>
      <c r="G96" s="382">
        <f t="shared" si="42"/>
        <v>26718710</v>
      </c>
      <c r="H96" s="382">
        <f t="shared" si="42"/>
        <v>493975</v>
      </c>
      <c r="I96" s="382">
        <f t="shared" si="42"/>
        <v>0</v>
      </c>
      <c r="J96" s="382">
        <f t="shared" si="42"/>
        <v>313461</v>
      </c>
      <c r="K96" s="382">
        <f t="shared" si="42"/>
        <v>249861</v>
      </c>
      <c r="L96" s="382">
        <f t="shared" si="42"/>
        <v>55600</v>
      </c>
      <c r="M96" s="382">
        <f t="shared" si="42"/>
        <v>2592</v>
      </c>
      <c r="N96" s="382">
        <f t="shared" si="42"/>
        <v>5400</v>
      </c>
      <c r="O96" s="382">
        <f t="shared" si="42"/>
        <v>257861</v>
      </c>
      <c r="P96" s="382" t="e">
        <f t="shared" si="42"/>
        <v>#REF!</v>
      </c>
      <c r="Q96" s="382" t="e">
        <f t="shared" si="42"/>
        <v>#REF!</v>
      </c>
      <c r="R96" s="382">
        <f t="shared" si="42"/>
        <v>39814390</v>
      </c>
      <c r="T96" s="144">
        <f t="shared" ref="T96:T97" si="43">SUM(E96,J96)</f>
        <v>39814390</v>
      </c>
    </row>
    <row r="97" spans="1:35" s="3" customFormat="1" ht="33" customHeight="1" x14ac:dyDescent="0.25">
      <c r="A97" s="380" t="s">
        <v>226</v>
      </c>
      <c r="B97" s="380"/>
      <c r="C97" s="380"/>
      <c r="D97" s="383" t="s">
        <v>160</v>
      </c>
      <c r="E97" s="416">
        <f t="shared" ref="E97:O97" si="44">SUM(E98:E122)</f>
        <v>39500929</v>
      </c>
      <c r="F97" s="382">
        <f t="shared" si="44"/>
        <v>39500929</v>
      </c>
      <c r="G97" s="382">
        <f t="shared" si="44"/>
        <v>26718710</v>
      </c>
      <c r="H97" s="382">
        <f t="shared" si="44"/>
        <v>493975</v>
      </c>
      <c r="I97" s="382">
        <f t="shared" si="44"/>
        <v>0</v>
      </c>
      <c r="J97" s="382">
        <f t="shared" si="44"/>
        <v>313461</v>
      </c>
      <c r="K97" s="382">
        <f t="shared" si="44"/>
        <v>249861</v>
      </c>
      <c r="L97" s="382">
        <f t="shared" si="44"/>
        <v>55600</v>
      </c>
      <c r="M97" s="382">
        <f t="shared" si="44"/>
        <v>2592</v>
      </c>
      <c r="N97" s="382">
        <f t="shared" si="44"/>
        <v>5400</v>
      </c>
      <c r="O97" s="382">
        <f t="shared" si="44"/>
        <v>257861</v>
      </c>
      <c r="P97" s="382" t="e">
        <f>SUM(P98,#REF!,#REF!,#REF!,#REF!,P112,#REF!,#REF!,P120,#REF!,#REF!)</f>
        <v>#REF!</v>
      </c>
      <c r="Q97" s="382" t="e">
        <f>SUM(Q98,#REF!,#REF!,#REF!,#REF!,#REF!,#REF!,Q120,#REF!,#REF!)</f>
        <v>#REF!</v>
      </c>
      <c r="R97" s="382">
        <f>SUM(R98:R122)</f>
        <v>39814390</v>
      </c>
      <c r="T97" s="144">
        <f t="shared" si="43"/>
        <v>39814390</v>
      </c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98" spans="1:35" s="180" customFormat="1" ht="37.5" customHeight="1" x14ac:dyDescent="0.25">
      <c r="A98" s="153" t="s">
        <v>232</v>
      </c>
      <c r="B98" s="307" t="s">
        <v>164</v>
      </c>
      <c r="C98" s="307" t="s">
        <v>46</v>
      </c>
      <c r="D98" s="145" t="s">
        <v>570</v>
      </c>
      <c r="E98" s="124">
        <f t="shared" ref="E98:E152" si="45">SUM(F98,I98)</f>
        <v>16610202</v>
      </c>
      <c r="F98" s="154">
        <v>16610202</v>
      </c>
      <c r="G98" s="155">
        <v>13073400</v>
      </c>
      <c r="H98" s="155">
        <v>100240</v>
      </c>
      <c r="I98" s="155"/>
      <c r="J98" s="149">
        <f>SUM(L98,O98)</f>
        <v>100000</v>
      </c>
      <c r="K98" s="149">
        <v>100000</v>
      </c>
      <c r="L98" s="155"/>
      <c r="M98" s="155"/>
      <c r="N98" s="155"/>
      <c r="O98" s="155">
        <v>100000</v>
      </c>
      <c r="P98" s="155"/>
      <c r="Q98" s="155"/>
      <c r="R98" s="149">
        <f>SUM(E98,J98)</f>
        <v>16710202</v>
      </c>
      <c r="T98" s="301"/>
      <c r="U98" s="301"/>
      <c r="V98" s="301"/>
      <c r="W98" s="301"/>
      <c r="X98" s="301"/>
      <c r="Y98" s="301"/>
      <c r="Z98" s="301"/>
      <c r="AA98" s="301"/>
      <c r="AB98" s="301"/>
      <c r="AC98" s="301"/>
      <c r="AD98" s="301"/>
      <c r="AE98" s="301"/>
      <c r="AF98" s="301"/>
      <c r="AG98" s="301"/>
      <c r="AH98" s="301"/>
      <c r="AI98" s="301"/>
    </row>
    <row r="99" spans="1:35" s="180" customFormat="1" ht="48" hidden="1" customHeight="1" x14ac:dyDescent="0.25">
      <c r="A99" s="161" t="s">
        <v>300</v>
      </c>
      <c r="B99" s="163">
        <v>3011</v>
      </c>
      <c r="C99" s="163">
        <v>1030</v>
      </c>
      <c r="D99" s="205" t="s">
        <v>298</v>
      </c>
      <c r="E99" s="124">
        <f t="shared" si="45"/>
        <v>0</v>
      </c>
      <c r="F99" s="154"/>
      <c r="G99" s="155"/>
      <c r="H99" s="155"/>
      <c r="I99" s="155"/>
      <c r="J99" s="149">
        <f t="shared" ref="J99:J117" si="46">SUM(L99,O99)</f>
        <v>0</v>
      </c>
      <c r="K99" s="149"/>
      <c r="L99" s="155"/>
      <c r="M99" s="155"/>
      <c r="N99" s="155"/>
      <c r="O99" s="155"/>
      <c r="P99" s="155"/>
      <c r="Q99" s="155"/>
      <c r="R99" s="149">
        <f t="shared" ref="R99:R117" si="47">SUM(E99,J99)</f>
        <v>0</v>
      </c>
      <c r="T99" s="301"/>
      <c r="U99" s="301"/>
      <c r="V99" s="301"/>
      <c r="W99" s="301"/>
      <c r="X99" s="301"/>
      <c r="Y99" s="301"/>
      <c r="Z99" s="301"/>
      <c r="AA99" s="301"/>
      <c r="AB99" s="301"/>
      <c r="AC99" s="301"/>
      <c r="AD99" s="301"/>
      <c r="AE99" s="301"/>
      <c r="AF99" s="301"/>
      <c r="AG99" s="301"/>
      <c r="AH99" s="301"/>
      <c r="AI99" s="301"/>
    </row>
    <row r="100" spans="1:35" s="180" customFormat="1" ht="35.25" hidden="1" customHeight="1" x14ac:dyDescent="0.25">
      <c r="A100" s="161" t="s">
        <v>318</v>
      </c>
      <c r="B100" s="302">
        <v>3012</v>
      </c>
      <c r="C100" s="302">
        <v>1060</v>
      </c>
      <c r="D100" s="303" t="s">
        <v>299</v>
      </c>
      <c r="E100" s="154">
        <f t="shared" si="45"/>
        <v>0</v>
      </c>
      <c r="F100" s="154"/>
      <c r="G100" s="155"/>
      <c r="H100" s="155"/>
      <c r="I100" s="155"/>
      <c r="J100" s="149">
        <f t="shared" si="46"/>
        <v>0</v>
      </c>
      <c r="K100" s="149"/>
      <c r="L100" s="155"/>
      <c r="M100" s="155"/>
      <c r="N100" s="155"/>
      <c r="O100" s="155"/>
      <c r="P100" s="155"/>
      <c r="Q100" s="155"/>
      <c r="R100" s="149">
        <f t="shared" si="47"/>
        <v>0</v>
      </c>
      <c r="T100" s="301"/>
      <c r="U100" s="301"/>
      <c r="V100" s="301"/>
      <c r="W100" s="301"/>
      <c r="X100" s="301"/>
      <c r="Y100" s="301"/>
      <c r="Z100" s="301"/>
      <c r="AA100" s="301"/>
      <c r="AB100" s="301"/>
      <c r="AC100" s="301"/>
      <c r="AD100" s="301"/>
      <c r="AE100" s="301"/>
      <c r="AF100" s="301"/>
      <c r="AG100" s="301"/>
      <c r="AH100" s="301"/>
      <c r="AI100" s="301"/>
    </row>
    <row r="101" spans="1:35" s="180" customFormat="1" ht="50.25" hidden="1" customHeight="1" x14ac:dyDescent="0.25">
      <c r="A101" s="153" t="s">
        <v>308</v>
      </c>
      <c r="B101" s="163">
        <v>3022</v>
      </c>
      <c r="C101" s="163">
        <v>1060</v>
      </c>
      <c r="D101" s="205" t="s">
        <v>309</v>
      </c>
      <c r="E101" s="124">
        <f t="shared" ref="E101" si="48">SUM(F101,I101)</f>
        <v>0</v>
      </c>
      <c r="F101" s="124"/>
      <c r="G101" s="83"/>
      <c r="H101" s="83"/>
      <c r="I101" s="83"/>
      <c r="J101" s="151">
        <f t="shared" ref="J101:J112" si="49">SUM(L101,O101)</f>
        <v>0</v>
      </c>
      <c r="K101" s="151"/>
      <c r="L101" s="83"/>
      <c r="M101" s="83"/>
      <c r="N101" s="83"/>
      <c r="O101" s="83"/>
      <c r="P101" s="83"/>
      <c r="Q101" s="83"/>
      <c r="R101" s="151">
        <f t="shared" ref="R101:R104" si="50">SUM(E101,J101)</f>
        <v>0</v>
      </c>
      <c r="T101" s="301"/>
      <c r="U101" s="301"/>
      <c r="V101" s="301"/>
      <c r="W101" s="301"/>
      <c r="X101" s="301"/>
      <c r="Y101" s="301"/>
      <c r="Z101" s="301"/>
      <c r="AA101" s="301"/>
      <c r="AB101" s="301"/>
      <c r="AC101" s="301"/>
      <c r="AD101" s="301"/>
      <c r="AE101" s="301"/>
      <c r="AF101" s="301"/>
      <c r="AG101" s="301"/>
      <c r="AH101" s="301"/>
      <c r="AI101" s="301"/>
    </row>
    <row r="102" spans="1:35" s="180" customFormat="1" ht="34.5" customHeight="1" x14ac:dyDescent="0.25">
      <c r="A102" s="308" t="s">
        <v>236</v>
      </c>
      <c r="B102" s="308" t="s">
        <v>234</v>
      </c>
      <c r="C102" s="309" t="s">
        <v>21</v>
      </c>
      <c r="D102" s="205" t="s">
        <v>242</v>
      </c>
      <c r="E102" s="124">
        <f>SUM(F102,I102)</f>
        <v>150000</v>
      </c>
      <c r="F102" s="83">
        <v>150000</v>
      </c>
      <c r="G102" s="83"/>
      <c r="H102" s="83"/>
      <c r="I102" s="83"/>
      <c r="J102" s="149">
        <f t="shared" si="49"/>
        <v>0</v>
      </c>
      <c r="K102" s="149"/>
      <c r="L102" s="155"/>
      <c r="M102" s="155"/>
      <c r="N102" s="155"/>
      <c r="O102" s="155"/>
      <c r="P102" s="155"/>
      <c r="Q102" s="155"/>
      <c r="R102" s="149">
        <f t="shared" si="50"/>
        <v>150000</v>
      </c>
      <c r="T102" s="301"/>
      <c r="U102" s="301"/>
      <c r="V102" s="301"/>
      <c r="W102" s="301"/>
      <c r="X102" s="301"/>
      <c r="Y102" s="301"/>
      <c r="Z102" s="301"/>
      <c r="AA102" s="301"/>
      <c r="AB102" s="301"/>
      <c r="AC102" s="301"/>
      <c r="AD102" s="301"/>
      <c r="AE102" s="301"/>
      <c r="AF102" s="301"/>
      <c r="AG102" s="301"/>
      <c r="AH102" s="301"/>
      <c r="AI102" s="301"/>
    </row>
    <row r="103" spans="1:35" s="180" customFormat="1" ht="34.5" customHeight="1" x14ac:dyDescent="0.25">
      <c r="A103" s="308" t="s">
        <v>239</v>
      </c>
      <c r="B103" s="310" t="s">
        <v>238</v>
      </c>
      <c r="C103" s="311" t="s">
        <v>59</v>
      </c>
      <c r="D103" s="205" t="s">
        <v>243</v>
      </c>
      <c r="E103" s="124">
        <f>SUM(F103,I103)</f>
        <v>60000</v>
      </c>
      <c r="F103" s="312">
        <v>60000</v>
      </c>
      <c r="G103" s="312"/>
      <c r="H103" s="312"/>
      <c r="I103" s="312"/>
      <c r="J103" s="149">
        <f t="shared" si="49"/>
        <v>0</v>
      </c>
      <c r="K103" s="149"/>
      <c r="L103" s="155"/>
      <c r="M103" s="155"/>
      <c r="N103" s="155"/>
      <c r="O103" s="155"/>
      <c r="P103" s="155"/>
      <c r="Q103" s="155"/>
      <c r="R103" s="149">
        <f t="shared" si="50"/>
        <v>60000</v>
      </c>
      <c r="T103" s="301"/>
      <c r="U103" s="301"/>
      <c r="V103" s="301"/>
      <c r="W103" s="301"/>
      <c r="X103" s="301"/>
      <c r="Y103" s="301"/>
      <c r="Z103" s="301"/>
      <c r="AA103" s="301"/>
      <c r="AB103" s="301"/>
      <c r="AC103" s="301"/>
      <c r="AD103" s="301"/>
      <c r="AE103" s="301"/>
      <c r="AF103" s="301"/>
      <c r="AG103" s="301"/>
      <c r="AH103" s="301"/>
      <c r="AI103" s="301"/>
    </row>
    <row r="104" spans="1:35" s="180" customFormat="1" ht="44.25" customHeight="1" x14ac:dyDescent="0.25">
      <c r="A104" s="308" t="s">
        <v>240</v>
      </c>
      <c r="B104" s="308" t="s">
        <v>237</v>
      </c>
      <c r="C104" s="309" t="s">
        <v>59</v>
      </c>
      <c r="D104" s="303" t="s">
        <v>22</v>
      </c>
      <c r="E104" s="124">
        <f>SUM(F104,I104)</f>
        <v>2000000</v>
      </c>
      <c r="F104" s="312">
        <v>2000000</v>
      </c>
      <c r="G104" s="312"/>
      <c r="H104" s="312"/>
      <c r="I104" s="312"/>
      <c r="J104" s="149">
        <f t="shared" si="49"/>
        <v>0</v>
      </c>
      <c r="K104" s="149"/>
      <c r="L104" s="155"/>
      <c r="M104" s="155"/>
      <c r="N104" s="155"/>
      <c r="O104" s="155"/>
      <c r="P104" s="155"/>
      <c r="Q104" s="155"/>
      <c r="R104" s="149">
        <f t="shared" si="50"/>
        <v>2000000</v>
      </c>
      <c r="T104" s="301"/>
      <c r="U104" s="301"/>
      <c r="V104" s="301"/>
      <c r="W104" s="301"/>
      <c r="X104" s="301"/>
      <c r="Y104" s="301"/>
      <c r="Z104" s="301"/>
      <c r="AA104" s="301"/>
      <c r="AB104" s="301"/>
      <c r="AC104" s="301"/>
      <c r="AD104" s="301"/>
      <c r="AE104" s="301"/>
      <c r="AF104" s="301"/>
      <c r="AG104" s="301"/>
      <c r="AH104" s="301"/>
      <c r="AI104" s="301"/>
    </row>
    <row r="105" spans="1:35" s="180" customFormat="1" ht="21.75" hidden="1" customHeight="1" x14ac:dyDescent="0.25">
      <c r="A105" s="161" t="s">
        <v>317</v>
      </c>
      <c r="B105" s="163">
        <v>3041</v>
      </c>
      <c r="C105" s="204">
        <v>1040</v>
      </c>
      <c r="D105" s="206" t="s">
        <v>301</v>
      </c>
      <c r="E105" s="304">
        <f t="shared" si="45"/>
        <v>0</v>
      </c>
      <c r="F105" s="154"/>
      <c r="G105" s="155"/>
      <c r="H105" s="155"/>
      <c r="I105" s="155"/>
      <c r="J105" s="149">
        <f t="shared" si="49"/>
        <v>0</v>
      </c>
      <c r="K105" s="149"/>
      <c r="L105" s="155"/>
      <c r="M105" s="155"/>
      <c r="N105" s="155"/>
      <c r="O105" s="155"/>
      <c r="P105" s="155"/>
      <c r="Q105" s="155"/>
      <c r="R105" s="149">
        <f t="shared" si="47"/>
        <v>0</v>
      </c>
      <c r="T105" s="301"/>
      <c r="U105" s="301"/>
      <c r="V105" s="301"/>
      <c r="W105" s="301"/>
      <c r="X105" s="301"/>
      <c r="Y105" s="301"/>
      <c r="Z105" s="301"/>
      <c r="AA105" s="301"/>
      <c r="AB105" s="301"/>
      <c r="AC105" s="301"/>
      <c r="AD105" s="301"/>
      <c r="AE105" s="301"/>
      <c r="AF105" s="301"/>
      <c r="AG105" s="301"/>
      <c r="AH105" s="301"/>
      <c r="AI105" s="301"/>
    </row>
    <row r="106" spans="1:35" s="180" customFormat="1" ht="24" hidden="1" customHeight="1" x14ac:dyDescent="0.25">
      <c r="A106" s="161" t="s">
        <v>355</v>
      </c>
      <c r="B106" s="163">
        <v>3042</v>
      </c>
      <c r="C106" s="204">
        <v>1040</v>
      </c>
      <c r="D106" s="206" t="s">
        <v>306</v>
      </c>
      <c r="E106" s="304">
        <f t="shared" si="45"/>
        <v>0</v>
      </c>
      <c r="F106" s="154"/>
      <c r="G106" s="155"/>
      <c r="H106" s="155"/>
      <c r="I106" s="155"/>
      <c r="J106" s="149">
        <f t="shared" si="49"/>
        <v>0</v>
      </c>
      <c r="K106" s="149"/>
      <c r="L106" s="155"/>
      <c r="M106" s="155"/>
      <c r="N106" s="155"/>
      <c r="O106" s="155"/>
      <c r="P106" s="155"/>
      <c r="Q106" s="155"/>
      <c r="R106" s="149">
        <f t="shared" si="47"/>
        <v>0</v>
      </c>
      <c r="T106" s="301"/>
      <c r="U106" s="301"/>
      <c r="V106" s="301"/>
      <c r="W106" s="301"/>
      <c r="X106" s="301"/>
      <c r="Y106" s="301"/>
      <c r="Z106" s="301"/>
      <c r="AA106" s="301"/>
      <c r="AB106" s="301"/>
      <c r="AC106" s="301"/>
      <c r="AD106" s="301"/>
      <c r="AE106" s="301"/>
      <c r="AF106" s="301"/>
      <c r="AG106" s="301"/>
      <c r="AH106" s="301"/>
      <c r="AI106" s="301"/>
    </row>
    <row r="107" spans="1:35" s="180" customFormat="1" ht="20.25" hidden="1" customHeight="1" x14ac:dyDescent="0.25">
      <c r="A107" s="161" t="s">
        <v>316</v>
      </c>
      <c r="B107" s="163">
        <v>3043</v>
      </c>
      <c r="C107" s="204">
        <v>1040</v>
      </c>
      <c r="D107" s="206" t="s">
        <v>302</v>
      </c>
      <c r="E107" s="304">
        <f t="shared" si="45"/>
        <v>0</v>
      </c>
      <c r="F107" s="154"/>
      <c r="G107" s="155"/>
      <c r="H107" s="155"/>
      <c r="I107" s="155"/>
      <c r="J107" s="149">
        <f t="shared" si="49"/>
        <v>0</v>
      </c>
      <c r="K107" s="149"/>
      <c r="L107" s="155"/>
      <c r="M107" s="155"/>
      <c r="N107" s="155"/>
      <c r="O107" s="155"/>
      <c r="P107" s="155"/>
      <c r="Q107" s="155"/>
      <c r="R107" s="149">
        <f t="shared" si="47"/>
        <v>0</v>
      </c>
      <c r="T107" s="301"/>
      <c r="U107" s="301"/>
      <c r="V107" s="301"/>
      <c r="W107" s="301"/>
      <c r="X107" s="301"/>
      <c r="Y107" s="301"/>
      <c r="Z107" s="301"/>
      <c r="AA107" s="301"/>
      <c r="AB107" s="301"/>
      <c r="AC107" s="301"/>
      <c r="AD107" s="301"/>
      <c r="AE107" s="301"/>
      <c r="AF107" s="301"/>
      <c r="AG107" s="301"/>
      <c r="AH107" s="301"/>
      <c r="AI107" s="301"/>
    </row>
    <row r="108" spans="1:35" s="180" customFormat="1" ht="35.25" hidden="1" customHeight="1" x14ac:dyDescent="0.25">
      <c r="A108" s="161" t="s">
        <v>315</v>
      </c>
      <c r="B108" s="163">
        <v>3044</v>
      </c>
      <c r="C108" s="204">
        <v>1040</v>
      </c>
      <c r="D108" s="206" t="s">
        <v>303</v>
      </c>
      <c r="E108" s="304">
        <f t="shared" si="45"/>
        <v>0</v>
      </c>
      <c r="F108" s="154"/>
      <c r="G108" s="155"/>
      <c r="H108" s="155"/>
      <c r="I108" s="155"/>
      <c r="J108" s="149">
        <f t="shared" si="49"/>
        <v>0</v>
      </c>
      <c r="K108" s="149"/>
      <c r="L108" s="155"/>
      <c r="M108" s="155"/>
      <c r="N108" s="155"/>
      <c r="O108" s="155"/>
      <c r="P108" s="155"/>
      <c r="Q108" s="155"/>
      <c r="R108" s="149">
        <f t="shared" si="47"/>
        <v>0</v>
      </c>
      <c r="T108" s="301"/>
      <c r="U108" s="301"/>
      <c r="V108" s="301"/>
      <c r="W108" s="301"/>
      <c r="X108" s="301"/>
      <c r="Y108" s="301"/>
      <c r="Z108" s="301"/>
      <c r="AA108" s="301"/>
      <c r="AB108" s="301"/>
      <c r="AC108" s="301"/>
      <c r="AD108" s="301"/>
      <c r="AE108" s="301"/>
      <c r="AF108" s="301"/>
      <c r="AG108" s="301"/>
      <c r="AH108" s="301"/>
      <c r="AI108" s="301"/>
    </row>
    <row r="109" spans="1:35" s="180" customFormat="1" ht="22.5" hidden="1" customHeight="1" x14ac:dyDescent="0.25">
      <c r="A109" s="161" t="s">
        <v>314</v>
      </c>
      <c r="B109" s="163">
        <v>3045</v>
      </c>
      <c r="C109" s="204">
        <v>1040</v>
      </c>
      <c r="D109" s="206" t="s">
        <v>304</v>
      </c>
      <c r="E109" s="304">
        <f t="shared" si="45"/>
        <v>0</v>
      </c>
      <c r="F109" s="154"/>
      <c r="G109" s="155"/>
      <c r="H109" s="155"/>
      <c r="I109" s="155"/>
      <c r="J109" s="149">
        <f t="shared" si="49"/>
        <v>0</v>
      </c>
      <c r="K109" s="149"/>
      <c r="L109" s="155"/>
      <c r="M109" s="155"/>
      <c r="N109" s="155"/>
      <c r="O109" s="155"/>
      <c r="P109" s="155"/>
      <c r="Q109" s="155"/>
      <c r="R109" s="149">
        <f t="shared" si="47"/>
        <v>0</v>
      </c>
      <c r="T109" s="301"/>
      <c r="U109" s="301"/>
      <c r="V109" s="301"/>
      <c r="W109" s="301"/>
      <c r="X109" s="301"/>
      <c r="Y109" s="301"/>
      <c r="Z109" s="301"/>
      <c r="AA109" s="301"/>
      <c r="AB109" s="301"/>
      <c r="AC109" s="301"/>
      <c r="AD109" s="301"/>
      <c r="AE109" s="301"/>
      <c r="AF109" s="301"/>
      <c r="AG109" s="301"/>
      <c r="AH109" s="301"/>
      <c r="AI109" s="301"/>
    </row>
    <row r="110" spans="1:35" s="180" customFormat="1" ht="20.25" hidden="1" customHeight="1" x14ac:dyDescent="0.25">
      <c r="A110" s="161" t="s">
        <v>313</v>
      </c>
      <c r="B110" s="163">
        <v>3046</v>
      </c>
      <c r="C110" s="204">
        <v>1040</v>
      </c>
      <c r="D110" s="206" t="s">
        <v>305</v>
      </c>
      <c r="E110" s="304">
        <f t="shared" si="45"/>
        <v>0</v>
      </c>
      <c r="F110" s="154"/>
      <c r="G110" s="155"/>
      <c r="H110" s="155"/>
      <c r="I110" s="155"/>
      <c r="J110" s="149">
        <f t="shared" si="49"/>
        <v>0</v>
      </c>
      <c r="K110" s="149"/>
      <c r="L110" s="155"/>
      <c r="M110" s="155"/>
      <c r="N110" s="155"/>
      <c r="O110" s="155"/>
      <c r="P110" s="155"/>
      <c r="Q110" s="155"/>
      <c r="R110" s="149">
        <f t="shared" si="47"/>
        <v>0</v>
      </c>
      <c r="T110" s="301"/>
      <c r="U110" s="301"/>
      <c r="V110" s="301"/>
      <c r="W110" s="301"/>
      <c r="X110" s="301"/>
      <c r="Y110" s="301"/>
      <c r="Z110" s="301"/>
      <c r="AA110" s="301"/>
      <c r="AB110" s="301"/>
      <c r="AC110" s="301"/>
      <c r="AD110" s="301"/>
      <c r="AE110" s="301"/>
      <c r="AF110" s="301"/>
      <c r="AG110" s="301"/>
      <c r="AH110" s="301"/>
      <c r="AI110" s="301"/>
    </row>
    <row r="111" spans="1:35" s="180" customFormat="1" ht="30.75" hidden="1" customHeight="1" x14ac:dyDescent="0.25">
      <c r="A111" s="161" t="s">
        <v>312</v>
      </c>
      <c r="B111" s="163">
        <v>3047</v>
      </c>
      <c r="C111" s="204">
        <v>1040</v>
      </c>
      <c r="D111" s="206" t="s">
        <v>354</v>
      </c>
      <c r="E111" s="304">
        <f t="shared" si="45"/>
        <v>0</v>
      </c>
      <c r="F111" s="154"/>
      <c r="G111" s="155"/>
      <c r="H111" s="155"/>
      <c r="I111" s="155"/>
      <c r="J111" s="149">
        <f t="shared" si="49"/>
        <v>0</v>
      </c>
      <c r="K111" s="149"/>
      <c r="L111" s="155"/>
      <c r="M111" s="155"/>
      <c r="N111" s="155"/>
      <c r="O111" s="155"/>
      <c r="P111" s="155"/>
      <c r="Q111" s="155"/>
      <c r="R111" s="149">
        <f t="shared" si="47"/>
        <v>0</v>
      </c>
      <c r="T111" s="301"/>
      <c r="U111" s="301"/>
      <c r="V111" s="301"/>
      <c r="W111" s="301"/>
      <c r="X111" s="301"/>
      <c r="Y111" s="301"/>
      <c r="Z111" s="301"/>
      <c r="AA111" s="301"/>
      <c r="AB111" s="301"/>
      <c r="AC111" s="301"/>
      <c r="AD111" s="301"/>
      <c r="AE111" s="301"/>
      <c r="AF111" s="301"/>
      <c r="AG111" s="301"/>
      <c r="AH111" s="301"/>
      <c r="AI111" s="301"/>
    </row>
    <row r="112" spans="1:35" s="3" customFormat="1" ht="33" hidden="1" customHeight="1" x14ac:dyDescent="0.25">
      <c r="A112" s="161" t="s">
        <v>311</v>
      </c>
      <c r="B112" s="163">
        <v>3050</v>
      </c>
      <c r="C112" s="163">
        <v>1070</v>
      </c>
      <c r="D112" s="205" t="s">
        <v>307</v>
      </c>
      <c r="E112" s="154">
        <f t="shared" si="45"/>
        <v>0</v>
      </c>
      <c r="F112" s="154"/>
      <c r="G112" s="155"/>
      <c r="H112" s="155"/>
      <c r="I112" s="155"/>
      <c r="J112" s="149">
        <f t="shared" si="49"/>
        <v>0</v>
      </c>
      <c r="K112" s="149"/>
      <c r="L112" s="155"/>
      <c r="M112" s="155"/>
      <c r="N112" s="155"/>
      <c r="O112" s="155"/>
      <c r="P112" s="155"/>
      <c r="Q112" s="155"/>
      <c r="R112" s="149">
        <f t="shared" si="47"/>
        <v>0</v>
      </c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124" s="3" customFormat="1" ht="33.75" hidden="1" customHeight="1" x14ac:dyDescent="0.25">
      <c r="A113" s="153" t="s">
        <v>343</v>
      </c>
      <c r="B113" s="153" t="s">
        <v>344</v>
      </c>
      <c r="C113" s="161" t="s">
        <v>60</v>
      </c>
      <c r="D113" s="162" t="s">
        <v>342</v>
      </c>
      <c r="E113" s="124">
        <f t="shared" si="45"/>
        <v>0</v>
      </c>
      <c r="F113" s="154"/>
      <c r="G113" s="155"/>
      <c r="H113" s="155"/>
      <c r="I113" s="155"/>
      <c r="J113" s="154">
        <f t="shared" si="46"/>
        <v>0</v>
      </c>
      <c r="K113" s="154"/>
      <c r="L113" s="155"/>
      <c r="M113" s="155"/>
      <c r="N113" s="155"/>
      <c r="O113" s="155"/>
      <c r="P113" s="155"/>
      <c r="Q113" s="155"/>
      <c r="R113" s="154">
        <f t="shared" si="47"/>
        <v>0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124" s="3" customFormat="1" ht="50.25" hidden="1" customHeight="1" x14ac:dyDescent="0.25">
      <c r="A114" s="153" t="s">
        <v>357</v>
      </c>
      <c r="B114" s="153" t="s">
        <v>358</v>
      </c>
      <c r="C114" s="153" t="s">
        <v>60</v>
      </c>
      <c r="D114" s="145" t="s">
        <v>356</v>
      </c>
      <c r="E114" s="124">
        <f t="shared" si="45"/>
        <v>0</v>
      </c>
      <c r="F114" s="124"/>
      <c r="G114" s="83"/>
      <c r="H114" s="83"/>
      <c r="I114" s="83"/>
      <c r="J114" s="124">
        <f t="shared" ref="J114" si="51">SUM(L114,O114)</f>
        <v>0</v>
      </c>
      <c r="K114" s="124"/>
      <c r="L114" s="83"/>
      <c r="M114" s="83"/>
      <c r="N114" s="83"/>
      <c r="O114" s="83"/>
      <c r="P114" s="83"/>
      <c r="Q114" s="83"/>
      <c r="R114" s="124">
        <f t="shared" ref="R114" si="52">SUM(E114,J114)</f>
        <v>0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124" s="3" customFormat="1" ht="38.25" hidden="1" customHeight="1" x14ac:dyDescent="0.25">
      <c r="A115" s="153" t="s">
        <v>352</v>
      </c>
      <c r="B115" s="153" t="s">
        <v>347</v>
      </c>
      <c r="C115" s="153" t="s">
        <v>60</v>
      </c>
      <c r="D115" s="206" t="s">
        <v>310</v>
      </c>
      <c r="E115" s="124">
        <f t="shared" si="45"/>
        <v>0</v>
      </c>
      <c r="F115" s="124"/>
      <c r="G115" s="83"/>
      <c r="H115" s="83"/>
      <c r="I115" s="83"/>
      <c r="J115" s="124">
        <f t="shared" si="46"/>
        <v>0</v>
      </c>
      <c r="K115" s="124"/>
      <c r="L115" s="83"/>
      <c r="M115" s="83"/>
      <c r="N115" s="83"/>
      <c r="O115" s="83"/>
      <c r="P115" s="83"/>
      <c r="Q115" s="83"/>
      <c r="R115" s="124">
        <f t="shared" si="47"/>
        <v>0</v>
      </c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124" s="3" customFormat="1" ht="51" hidden="1" customHeight="1" x14ac:dyDescent="0.25">
      <c r="A116" s="153" t="s">
        <v>351</v>
      </c>
      <c r="B116" s="153" t="s">
        <v>348</v>
      </c>
      <c r="C116" s="161" t="s">
        <v>53</v>
      </c>
      <c r="D116" s="206" t="s">
        <v>345</v>
      </c>
      <c r="E116" s="124">
        <f t="shared" si="45"/>
        <v>0</v>
      </c>
      <c r="F116" s="124"/>
      <c r="G116" s="83"/>
      <c r="H116" s="83"/>
      <c r="I116" s="83"/>
      <c r="J116" s="124">
        <f t="shared" si="46"/>
        <v>0</v>
      </c>
      <c r="K116" s="124"/>
      <c r="L116" s="83"/>
      <c r="M116" s="83"/>
      <c r="N116" s="83"/>
      <c r="O116" s="83"/>
      <c r="P116" s="83"/>
      <c r="Q116" s="83"/>
      <c r="R116" s="124">
        <f t="shared" si="47"/>
        <v>0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124" s="3" customFormat="1" ht="65.25" hidden="1" customHeight="1" x14ac:dyDescent="0.25">
      <c r="A117" s="153" t="s">
        <v>350</v>
      </c>
      <c r="B117" s="153" t="s">
        <v>349</v>
      </c>
      <c r="C117" s="161" t="s">
        <v>60</v>
      </c>
      <c r="D117" s="206" t="s">
        <v>346</v>
      </c>
      <c r="E117" s="305">
        <f t="shared" si="45"/>
        <v>0</v>
      </c>
      <c r="F117" s="154"/>
      <c r="G117" s="83"/>
      <c r="H117" s="83"/>
      <c r="I117" s="83"/>
      <c r="J117" s="124">
        <f t="shared" si="46"/>
        <v>0</v>
      </c>
      <c r="K117" s="124"/>
      <c r="L117" s="83"/>
      <c r="M117" s="83"/>
      <c r="N117" s="83"/>
      <c r="O117" s="83"/>
      <c r="P117" s="155"/>
      <c r="Q117" s="155"/>
      <c r="R117" s="154">
        <f t="shared" si="47"/>
        <v>0</v>
      </c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</row>
    <row r="118" spans="1:124" s="180" customFormat="1" ht="62.25" customHeight="1" x14ac:dyDescent="0.25">
      <c r="A118" s="308" t="s">
        <v>244</v>
      </c>
      <c r="B118" s="308" t="s">
        <v>155</v>
      </c>
      <c r="C118" s="309" t="s">
        <v>61</v>
      </c>
      <c r="D118" s="205" t="s">
        <v>20</v>
      </c>
      <c r="E118" s="305">
        <f>SUM(F118,I126)</f>
        <v>5936818</v>
      </c>
      <c r="F118" s="124">
        <v>5936818</v>
      </c>
      <c r="G118" s="83">
        <v>4735310</v>
      </c>
      <c r="H118" s="83">
        <v>27010</v>
      </c>
      <c r="I118" s="83"/>
      <c r="J118" s="151">
        <f t="shared" ref="J118:J121" si="53">SUM(L118,O118)</f>
        <v>82000</v>
      </c>
      <c r="K118" s="151">
        <v>40000</v>
      </c>
      <c r="L118" s="342">
        <v>34000</v>
      </c>
      <c r="M118" s="83"/>
      <c r="N118" s="83"/>
      <c r="O118" s="342">
        <v>48000</v>
      </c>
      <c r="P118" s="343"/>
      <c r="Q118" s="312"/>
      <c r="R118" s="149">
        <f t="shared" ref="R118:R119" si="54">SUM(E118,J118)</f>
        <v>6018818</v>
      </c>
      <c r="T118" s="301">
        <v>3613270</v>
      </c>
      <c r="U118" s="301"/>
      <c r="V118" s="301"/>
      <c r="W118" s="301"/>
      <c r="X118" s="301"/>
      <c r="Y118" s="301"/>
      <c r="Z118" s="301"/>
      <c r="AA118" s="301"/>
      <c r="AB118" s="301"/>
      <c r="AC118" s="301"/>
      <c r="AD118" s="301"/>
      <c r="AE118" s="301"/>
      <c r="AF118" s="301"/>
      <c r="AG118" s="301"/>
      <c r="AH118" s="301"/>
      <c r="AI118" s="301"/>
    </row>
    <row r="119" spans="1:124" s="180" customFormat="1" ht="31.5" customHeight="1" x14ac:dyDescent="0.25">
      <c r="A119" s="308" t="s">
        <v>246</v>
      </c>
      <c r="B119" s="308" t="s">
        <v>156</v>
      </c>
      <c r="C119" s="156" t="s">
        <v>60</v>
      </c>
      <c r="D119" s="205" t="s">
        <v>245</v>
      </c>
      <c r="E119" s="124">
        <f>SUM(F119,I127)</f>
        <v>12407709</v>
      </c>
      <c r="F119" s="124">
        <v>12407709</v>
      </c>
      <c r="G119" s="124">
        <v>8910000</v>
      </c>
      <c r="H119" s="124">
        <v>366725</v>
      </c>
      <c r="I119" s="124"/>
      <c r="J119" s="151">
        <f t="shared" si="53"/>
        <v>131461</v>
      </c>
      <c r="K119" s="151">
        <v>109861</v>
      </c>
      <c r="L119" s="124">
        <v>21600</v>
      </c>
      <c r="M119" s="124">
        <v>2592</v>
      </c>
      <c r="N119" s="124">
        <v>5400</v>
      </c>
      <c r="O119" s="124">
        <v>109861</v>
      </c>
      <c r="P119" s="124"/>
      <c r="Q119" s="124">
        <f>SUM(Q120:Q121)</f>
        <v>0</v>
      </c>
      <c r="R119" s="151">
        <f t="shared" si="54"/>
        <v>12539170</v>
      </c>
      <c r="T119" s="301"/>
      <c r="U119" s="301"/>
      <c r="V119" s="301"/>
      <c r="W119" s="301"/>
      <c r="X119" s="301"/>
      <c r="Y119" s="301"/>
      <c r="Z119" s="301"/>
      <c r="AA119" s="301"/>
      <c r="AB119" s="301"/>
      <c r="AC119" s="301"/>
      <c r="AD119" s="301"/>
      <c r="AE119" s="301"/>
      <c r="AF119" s="301"/>
      <c r="AG119" s="301"/>
      <c r="AH119" s="301"/>
      <c r="AI119" s="301"/>
    </row>
    <row r="120" spans="1:124" s="180" customFormat="1" ht="78" customHeight="1" x14ac:dyDescent="0.25">
      <c r="A120" s="313" t="s">
        <v>248</v>
      </c>
      <c r="B120" s="313" t="s">
        <v>150</v>
      </c>
      <c r="C120" s="156" t="s">
        <v>60</v>
      </c>
      <c r="D120" s="314" t="s">
        <v>247</v>
      </c>
      <c r="E120" s="124">
        <f>SUM(F120,I128)</f>
        <v>73500</v>
      </c>
      <c r="F120" s="315">
        <v>73500</v>
      </c>
      <c r="G120" s="316"/>
      <c r="H120" s="316"/>
      <c r="I120" s="316"/>
      <c r="J120" s="151">
        <f t="shared" si="53"/>
        <v>0</v>
      </c>
      <c r="K120" s="151"/>
      <c r="L120" s="316"/>
      <c r="M120" s="316"/>
      <c r="N120" s="316"/>
      <c r="O120" s="316"/>
      <c r="P120" s="316"/>
      <c r="Q120" s="316"/>
      <c r="R120" s="150">
        <f>SUM(J120,E120)</f>
        <v>73500</v>
      </c>
      <c r="T120" s="301"/>
      <c r="U120" s="301"/>
      <c r="V120" s="301"/>
      <c r="W120" s="301"/>
      <c r="X120" s="301"/>
      <c r="Y120" s="301"/>
      <c r="Z120" s="301"/>
      <c r="AA120" s="301"/>
      <c r="AB120" s="301"/>
      <c r="AC120" s="301"/>
      <c r="AD120" s="301"/>
      <c r="AE120" s="301"/>
      <c r="AF120" s="301"/>
      <c r="AG120" s="301"/>
      <c r="AH120" s="301"/>
      <c r="AI120" s="301"/>
    </row>
    <row r="121" spans="1:124" s="180" customFormat="1" ht="48" customHeight="1" x14ac:dyDescent="0.25">
      <c r="A121" s="313" t="s">
        <v>249</v>
      </c>
      <c r="B121" s="313" t="s">
        <v>250</v>
      </c>
      <c r="C121" s="156" t="s">
        <v>21</v>
      </c>
      <c r="D121" s="314" t="s">
        <v>571</v>
      </c>
      <c r="E121" s="305">
        <f>SUM(F121,I130)</f>
        <v>62700</v>
      </c>
      <c r="F121" s="315">
        <v>62700</v>
      </c>
      <c r="G121" s="316"/>
      <c r="H121" s="316"/>
      <c r="I121" s="316"/>
      <c r="J121" s="151">
        <f t="shared" si="53"/>
        <v>0</v>
      </c>
      <c r="K121" s="151"/>
      <c r="L121" s="316"/>
      <c r="M121" s="316"/>
      <c r="N121" s="316"/>
      <c r="O121" s="316"/>
      <c r="P121" s="316"/>
      <c r="Q121" s="316"/>
      <c r="R121" s="150">
        <f>SUM(J121,E121)</f>
        <v>62700</v>
      </c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</row>
    <row r="122" spans="1:124" s="180" customFormat="1" ht="30" customHeight="1" x14ac:dyDescent="0.25">
      <c r="A122" s="308" t="s">
        <v>254</v>
      </c>
      <c r="B122" s="308" t="s">
        <v>195</v>
      </c>
      <c r="C122" s="156" t="s">
        <v>52</v>
      </c>
      <c r="D122" s="314" t="s">
        <v>198</v>
      </c>
      <c r="E122" s="305">
        <f t="shared" ref="E122:E129" si="55">SUM(F122,I132)</f>
        <v>2200000</v>
      </c>
      <c r="F122" s="124">
        <v>2200000</v>
      </c>
      <c r="G122" s="83"/>
      <c r="H122" s="83"/>
      <c r="I122" s="83"/>
      <c r="J122" s="151">
        <f t="shared" ref="J122:J149" si="56">SUM(L122,O122)</f>
        <v>0</v>
      </c>
      <c r="K122" s="151"/>
      <c r="L122" s="83"/>
      <c r="M122" s="83"/>
      <c r="N122" s="83"/>
      <c r="O122" s="83"/>
      <c r="P122" s="83"/>
      <c r="Q122" s="83"/>
      <c r="R122" s="151">
        <f>SUM(E122,J122)</f>
        <v>2200000</v>
      </c>
      <c r="T122" s="301"/>
      <c r="U122" s="301"/>
      <c r="V122" s="301"/>
      <c r="W122" s="301"/>
      <c r="X122" s="301"/>
      <c r="Y122" s="301"/>
      <c r="Z122" s="301"/>
      <c r="AA122" s="301"/>
      <c r="AB122" s="301"/>
      <c r="AC122" s="301"/>
      <c r="AD122" s="301"/>
      <c r="AE122" s="301"/>
      <c r="AF122" s="301"/>
      <c r="AG122" s="301"/>
      <c r="AH122" s="301"/>
      <c r="AI122" s="301"/>
    </row>
    <row r="123" spans="1:124" s="283" customFormat="1" ht="22.5" hidden="1" customHeight="1" x14ac:dyDescent="0.25">
      <c r="A123" s="279"/>
      <c r="B123" s="279"/>
      <c r="C123" s="278"/>
      <c r="D123" s="274"/>
      <c r="E123" s="260">
        <f t="shared" si="55"/>
        <v>0</v>
      </c>
      <c r="F123" s="267"/>
      <c r="G123" s="268"/>
      <c r="H123" s="268"/>
      <c r="I123" s="268"/>
      <c r="J123" s="269">
        <f t="shared" si="56"/>
        <v>0</v>
      </c>
      <c r="K123" s="269"/>
      <c r="L123" s="280"/>
      <c r="M123" s="280"/>
      <c r="N123" s="280"/>
      <c r="O123" s="280"/>
      <c r="P123" s="280"/>
      <c r="Q123" s="280"/>
      <c r="R123" s="269">
        <f>SUM(E123,J123)</f>
        <v>0</v>
      </c>
      <c r="S123" s="281"/>
      <c r="T123" s="281"/>
      <c r="U123" s="281"/>
      <c r="V123" s="281"/>
      <c r="W123" s="281"/>
      <c r="X123" s="281"/>
      <c r="Y123" s="281"/>
      <c r="Z123" s="281"/>
      <c r="AA123" s="281"/>
      <c r="AB123" s="281"/>
      <c r="AC123" s="281"/>
      <c r="AD123" s="281"/>
      <c r="AE123" s="281"/>
      <c r="AF123" s="281"/>
      <c r="AG123" s="281"/>
      <c r="AH123" s="281"/>
      <c r="AI123" s="281"/>
      <c r="AJ123" s="281"/>
      <c r="AK123" s="281"/>
      <c r="AL123" s="281"/>
      <c r="AM123" s="281"/>
      <c r="AN123" s="281"/>
      <c r="AO123" s="281"/>
      <c r="AP123" s="281"/>
      <c r="AQ123" s="282"/>
      <c r="AR123" s="282"/>
      <c r="AS123" s="282"/>
      <c r="AT123" s="282"/>
      <c r="AU123" s="282"/>
      <c r="AV123" s="282"/>
      <c r="AW123" s="282"/>
      <c r="AX123" s="282"/>
      <c r="AY123" s="282"/>
      <c r="AZ123" s="282"/>
      <c r="BA123" s="282"/>
      <c r="BB123" s="282"/>
      <c r="BC123" s="282"/>
      <c r="BD123" s="282"/>
      <c r="BE123" s="282"/>
      <c r="BF123" s="282"/>
      <c r="BG123" s="282"/>
      <c r="BH123" s="282"/>
      <c r="BI123" s="282"/>
      <c r="BJ123" s="282"/>
      <c r="BK123" s="282"/>
      <c r="BL123" s="282"/>
      <c r="BM123" s="282"/>
      <c r="BN123" s="282"/>
      <c r="BO123" s="282"/>
      <c r="BP123" s="282"/>
      <c r="BQ123" s="282"/>
      <c r="BR123" s="282"/>
      <c r="BS123" s="282"/>
      <c r="BT123" s="282"/>
      <c r="BU123" s="282"/>
      <c r="BV123" s="282"/>
      <c r="BW123" s="282"/>
      <c r="BX123" s="282"/>
      <c r="BY123" s="282"/>
      <c r="BZ123" s="282"/>
      <c r="CA123" s="282"/>
      <c r="CB123" s="282"/>
      <c r="CC123" s="282"/>
      <c r="CD123" s="282"/>
      <c r="CE123" s="282"/>
      <c r="CF123" s="282"/>
      <c r="CG123" s="282"/>
      <c r="CH123" s="282"/>
      <c r="CI123" s="282"/>
      <c r="CJ123" s="282"/>
      <c r="CK123" s="282"/>
      <c r="CL123" s="282"/>
      <c r="CM123" s="282"/>
      <c r="CN123" s="282"/>
      <c r="CO123" s="282"/>
      <c r="CP123" s="282"/>
      <c r="CQ123" s="282"/>
      <c r="CR123" s="282"/>
      <c r="CS123" s="282"/>
      <c r="CT123" s="282"/>
      <c r="CU123" s="282"/>
      <c r="CV123" s="282"/>
      <c r="CW123" s="282"/>
      <c r="CX123" s="282"/>
      <c r="CY123" s="282"/>
      <c r="CZ123" s="282"/>
      <c r="DA123" s="282"/>
      <c r="DB123" s="282"/>
      <c r="DC123" s="282"/>
      <c r="DD123" s="282"/>
      <c r="DE123" s="282"/>
      <c r="DF123" s="282"/>
      <c r="DG123" s="282"/>
      <c r="DH123" s="282"/>
      <c r="DI123" s="282"/>
      <c r="DJ123" s="282"/>
      <c r="DK123" s="282"/>
      <c r="DL123" s="282"/>
      <c r="DM123" s="282"/>
      <c r="DN123" s="282"/>
      <c r="DO123" s="282"/>
      <c r="DP123" s="282"/>
      <c r="DQ123" s="282"/>
      <c r="DR123" s="282"/>
      <c r="DS123" s="282"/>
      <c r="DT123" s="282"/>
    </row>
    <row r="124" spans="1:124" s="220" customFormat="1" ht="22.5" hidden="1" customHeight="1" x14ac:dyDescent="0.25">
      <c r="A124" s="270"/>
      <c r="B124" s="270"/>
      <c r="C124" s="246"/>
      <c r="D124" s="274"/>
      <c r="E124" s="260">
        <f t="shared" si="55"/>
        <v>0</v>
      </c>
      <c r="F124" s="254"/>
      <c r="G124" s="225"/>
      <c r="H124" s="225"/>
      <c r="I124" s="225"/>
      <c r="J124" s="219">
        <f t="shared" si="56"/>
        <v>0</v>
      </c>
      <c r="K124" s="219"/>
      <c r="L124" s="218"/>
      <c r="M124" s="218"/>
      <c r="N124" s="218"/>
      <c r="O124" s="218"/>
      <c r="P124" s="218"/>
      <c r="Q124" s="218"/>
      <c r="R124" s="284">
        <f>SUM(E124,J124)</f>
        <v>0</v>
      </c>
      <c r="S124" s="266"/>
      <c r="T124" s="266"/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66"/>
      <c r="AE124" s="266"/>
      <c r="AF124" s="266"/>
      <c r="AG124" s="266"/>
      <c r="AH124" s="266"/>
      <c r="AI124" s="266"/>
      <c r="AJ124" s="266"/>
      <c r="AK124" s="266"/>
      <c r="AL124" s="266"/>
      <c r="AM124" s="266"/>
      <c r="AN124" s="266"/>
      <c r="AO124" s="266"/>
      <c r="AP124" s="266"/>
      <c r="AQ124" s="266"/>
      <c r="AR124" s="266"/>
      <c r="AS124" s="266"/>
      <c r="AT124" s="266"/>
      <c r="AU124" s="266"/>
      <c r="AV124" s="266"/>
      <c r="AW124" s="266"/>
      <c r="AX124" s="266"/>
      <c r="AY124" s="266"/>
      <c r="AZ124" s="266"/>
      <c r="BA124" s="266"/>
      <c r="BB124" s="266"/>
      <c r="BC124" s="266"/>
      <c r="BD124" s="266"/>
      <c r="BE124" s="266"/>
      <c r="BF124" s="266"/>
      <c r="BG124" s="266"/>
      <c r="BH124" s="266"/>
      <c r="BI124" s="266"/>
      <c r="BJ124" s="266"/>
      <c r="BK124" s="266"/>
      <c r="BL124" s="266"/>
      <c r="BM124" s="266"/>
      <c r="BN124" s="266"/>
      <c r="BO124" s="266"/>
      <c r="BP124" s="266"/>
      <c r="BQ124" s="266"/>
      <c r="BR124" s="266"/>
      <c r="BS124" s="266"/>
      <c r="BT124" s="266"/>
      <c r="BU124" s="266"/>
      <c r="BV124" s="266"/>
      <c r="BW124" s="266"/>
      <c r="BX124" s="266"/>
      <c r="BY124" s="266"/>
      <c r="BZ124" s="266"/>
      <c r="CA124" s="266"/>
      <c r="CB124" s="266"/>
      <c r="CC124" s="266"/>
      <c r="CD124" s="266"/>
      <c r="CE124" s="266"/>
      <c r="CF124" s="266"/>
      <c r="CG124" s="266"/>
      <c r="CH124" s="266"/>
      <c r="CI124" s="266"/>
      <c r="CJ124" s="266"/>
      <c r="CK124" s="266"/>
      <c r="CL124" s="266"/>
      <c r="CM124" s="266"/>
      <c r="CN124" s="266"/>
      <c r="CO124" s="266"/>
      <c r="CP124" s="266"/>
      <c r="CQ124" s="266"/>
      <c r="CR124" s="266"/>
      <c r="CS124" s="266"/>
      <c r="CT124" s="266"/>
      <c r="CU124" s="266"/>
      <c r="CV124" s="266"/>
      <c r="CW124" s="266"/>
      <c r="CX124" s="266"/>
      <c r="CY124" s="266"/>
      <c r="CZ124" s="266"/>
      <c r="DA124" s="266"/>
      <c r="DB124" s="266"/>
      <c r="DC124" s="266"/>
      <c r="DD124" s="266"/>
      <c r="DE124" s="266"/>
      <c r="DF124" s="266"/>
      <c r="DG124" s="266"/>
      <c r="DH124" s="266"/>
      <c r="DI124" s="266"/>
      <c r="DJ124" s="266"/>
      <c r="DK124" s="266"/>
      <c r="DL124" s="266"/>
      <c r="DM124" s="266"/>
      <c r="DN124" s="266"/>
      <c r="DO124" s="266"/>
      <c r="DP124" s="266"/>
      <c r="DQ124" s="266"/>
      <c r="DR124" s="266"/>
      <c r="DS124" s="266"/>
      <c r="DT124" s="266"/>
    </row>
    <row r="125" spans="1:124" s="220" customFormat="1" ht="22.5" hidden="1" customHeight="1" x14ac:dyDescent="0.25">
      <c r="A125" s="273"/>
      <c r="B125" s="273"/>
      <c r="C125" s="246"/>
      <c r="D125" s="274"/>
      <c r="E125" s="260">
        <f t="shared" si="55"/>
        <v>0</v>
      </c>
      <c r="F125" s="223"/>
      <c r="G125" s="275"/>
      <c r="H125" s="275"/>
      <c r="I125" s="275"/>
      <c r="J125" s="224">
        <f>SUM(L125,O125)</f>
        <v>0</v>
      </c>
      <c r="K125" s="224"/>
      <c r="L125" s="275"/>
      <c r="M125" s="275"/>
      <c r="N125" s="275"/>
      <c r="O125" s="275"/>
      <c r="P125" s="275"/>
      <c r="Q125" s="275"/>
      <c r="R125" s="285">
        <f>SUM(J125,E125)</f>
        <v>0</v>
      </c>
      <c r="S125" s="266"/>
      <c r="T125" s="266"/>
      <c r="U125" s="266"/>
      <c r="V125" s="266"/>
      <c r="W125" s="266"/>
      <c r="X125" s="266"/>
      <c r="Y125" s="266"/>
      <c r="Z125" s="266"/>
      <c r="AA125" s="266"/>
      <c r="AB125" s="266"/>
      <c r="AC125" s="266"/>
      <c r="AD125" s="266"/>
      <c r="AE125" s="266"/>
      <c r="AF125" s="266"/>
      <c r="AG125" s="266"/>
      <c r="AH125" s="266"/>
      <c r="AI125" s="266"/>
      <c r="AJ125" s="266"/>
      <c r="AK125" s="266"/>
      <c r="AL125" s="266"/>
      <c r="AM125" s="266"/>
      <c r="AN125" s="266"/>
      <c r="AO125" s="266"/>
      <c r="AP125" s="266"/>
      <c r="AQ125" s="266"/>
      <c r="AR125" s="266"/>
      <c r="AS125" s="266"/>
      <c r="AT125" s="266"/>
      <c r="AU125" s="266"/>
      <c r="AV125" s="266"/>
      <c r="AW125" s="266"/>
      <c r="AX125" s="266"/>
      <c r="AY125" s="266"/>
      <c r="AZ125" s="266"/>
      <c r="BA125" s="266"/>
      <c r="BB125" s="266"/>
      <c r="BC125" s="266"/>
      <c r="BD125" s="266"/>
      <c r="BE125" s="266"/>
      <c r="BF125" s="266"/>
      <c r="BG125" s="266"/>
      <c r="BH125" s="266"/>
      <c r="BI125" s="266"/>
      <c r="BJ125" s="266"/>
      <c r="BK125" s="266"/>
      <c r="BL125" s="266"/>
      <c r="BM125" s="266"/>
      <c r="BN125" s="266"/>
      <c r="BO125" s="266"/>
      <c r="BP125" s="266"/>
      <c r="BQ125" s="266"/>
      <c r="BR125" s="266"/>
      <c r="BS125" s="266"/>
      <c r="BT125" s="266"/>
      <c r="BU125" s="266"/>
      <c r="BV125" s="266"/>
      <c r="BW125" s="266"/>
      <c r="BX125" s="266"/>
      <c r="BY125" s="266"/>
      <c r="BZ125" s="266"/>
      <c r="CA125" s="266"/>
      <c r="CB125" s="266"/>
      <c r="CC125" s="266"/>
      <c r="CD125" s="266"/>
      <c r="CE125" s="266"/>
      <c r="CF125" s="266"/>
      <c r="CG125" s="266"/>
      <c r="CH125" s="266"/>
      <c r="CI125" s="266"/>
      <c r="CJ125" s="266"/>
      <c r="CK125" s="266"/>
      <c r="CL125" s="266"/>
      <c r="CM125" s="266"/>
      <c r="CN125" s="266"/>
      <c r="CO125" s="266"/>
      <c r="CP125" s="266"/>
      <c r="CQ125" s="266"/>
      <c r="CR125" s="266"/>
      <c r="CS125" s="266"/>
      <c r="CT125" s="266"/>
      <c r="CU125" s="266"/>
      <c r="CV125" s="266"/>
      <c r="CW125" s="266"/>
      <c r="CX125" s="266"/>
      <c r="CY125" s="266"/>
      <c r="CZ125" s="266"/>
      <c r="DA125" s="266"/>
      <c r="DB125" s="266"/>
      <c r="DC125" s="266"/>
      <c r="DD125" s="266"/>
      <c r="DE125" s="266"/>
      <c r="DF125" s="266"/>
      <c r="DG125" s="266"/>
      <c r="DH125" s="266"/>
      <c r="DI125" s="266"/>
      <c r="DJ125" s="266"/>
      <c r="DK125" s="266"/>
      <c r="DL125" s="266"/>
      <c r="DM125" s="266"/>
      <c r="DN125" s="266"/>
      <c r="DO125" s="266"/>
      <c r="DP125" s="266"/>
      <c r="DQ125" s="266"/>
      <c r="DR125" s="266"/>
      <c r="DS125" s="266"/>
      <c r="DT125" s="266"/>
    </row>
    <row r="126" spans="1:124" s="220" customFormat="1" ht="22.5" hidden="1" customHeight="1" x14ac:dyDescent="0.25">
      <c r="A126" s="270"/>
      <c r="B126" s="270"/>
      <c r="C126" s="246"/>
      <c r="D126" s="274"/>
      <c r="E126" s="260">
        <f t="shared" si="55"/>
        <v>0</v>
      </c>
      <c r="F126" s="240"/>
      <c r="G126" s="225"/>
      <c r="H126" s="225"/>
      <c r="I126" s="225"/>
      <c r="J126" s="219">
        <f t="shared" si="56"/>
        <v>0</v>
      </c>
      <c r="K126" s="219"/>
      <c r="L126" s="218"/>
      <c r="M126" s="218"/>
      <c r="N126" s="218"/>
      <c r="O126" s="218"/>
      <c r="P126" s="218"/>
      <c r="Q126" s="218"/>
      <c r="R126" s="284">
        <f t="shared" ref="R126:R134" si="57">SUM(E126,J126)</f>
        <v>0</v>
      </c>
      <c r="S126" s="266"/>
      <c r="T126" s="266"/>
      <c r="U126" s="266"/>
      <c r="V126" s="266"/>
      <c r="W126" s="266"/>
      <c r="X126" s="266"/>
      <c r="Y126" s="266"/>
      <c r="Z126" s="266"/>
      <c r="AA126" s="266"/>
      <c r="AB126" s="266"/>
      <c r="AC126" s="266"/>
      <c r="AD126" s="266"/>
      <c r="AE126" s="266"/>
      <c r="AF126" s="266"/>
      <c r="AG126" s="266"/>
      <c r="AH126" s="266"/>
      <c r="AI126" s="266"/>
      <c r="AJ126" s="266"/>
      <c r="AK126" s="266"/>
      <c r="AL126" s="266"/>
      <c r="AM126" s="266"/>
      <c r="AN126" s="266"/>
      <c r="AO126" s="266"/>
      <c r="AP126" s="266"/>
      <c r="AQ126" s="266"/>
      <c r="AR126" s="266"/>
      <c r="AS126" s="266"/>
      <c r="AT126" s="266"/>
      <c r="AU126" s="266"/>
      <c r="AV126" s="266"/>
      <c r="AW126" s="266"/>
      <c r="AX126" s="266"/>
      <c r="AY126" s="266"/>
      <c r="AZ126" s="266"/>
      <c r="BA126" s="266"/>
      <c r="BB126" s="266"/>
      <c r="BC126" s="266"/>
      <c r="BD126" s="266"/>
      <c r="BE126" s="266"/>
      <c r="BF126" s="266"/>
      <c r="BG126" s="266"/>
      <c r="BH126" s="266"/>
      <c r="BI126" s="266"/>
      <c r="BJ126" s="266"/>
      <c r="BK126" s="266"/>
      <c r="BL126" s="266"/>
      <c r="BM126" s="266"/>
      <c r="BN126" s="266"/>
      <c r="BO126" s="266"/>
      <c r="BP126" s="266"/>
      <c r="BQ126" s="266"/>
      <c r="BR126" s="266"/>
      <c r="BS126" s="266"/>
      <c r="BT126" s="266"/>
      <c r="BU126" s="266"/>
      <c r="BV126" s="266"/>
      <c r="BW126" s="266"/>
      <c r="BX126" s="266"/>
      <c r="BY126" s="266"/>
      <c r="BZ126" s="266"/>
      <c r="CA126" s="266"/>
      <c r="CB126" s="266"/>
      <c r="CC126" s="266"/>
      <c r="CD126" s="266"/>
      <c r="CE126" s="266"/>
      <c r="CF126" s="266"/>
      <c r="CG126" s="266"/>
      <c r="CH126" s="266"/>
      <c r="CI126" s="266"/>
      <c r="CJ126" s="266"/>
      <c r="CK126" s="266"/>
      <c r="CL126" s="266"/>
      <c r="CM126" s="266"/>
      <c r="CN126" s="266"/>
      <c r="CO126" s="266"/>
      <c r="CP126" s="266"/>
      <c r="CQ126" s="266"/>
      <c r="CR126" s="266"/>
      <c r="CS126" s="266"/>
      <c r="CT126" s="266"/>
      <c r="CU126" s="266"/>
      <c r="CV126" s="266"/>
      <c r="CW126" s="266"/>
      <c r="CX126" s="266"/>
      <c r="CY126" s="266"/>
      <c r="CZ126" s="266"/>
      <c r="DA126" s="266"/>
      <c r="DB126" s="266"/>
      <c r="DC126" s="266"/>
      <c r="DD126" s="266"/>
      <c r="DE126" s="266"/>
      <c r="DF126" s="266"/>
      <c r="DG126" s="266"/>
      <c r="DH126" s="266"/>
      <c r="DI126" s="266"/>
      <c r="DJ126" s="266"/>
      <c r="DK126" s="266"/>
      <c r="DL126" s="266"/>
      <c r="DM126" s="266"/>
      <c r="DN126" s="266"/>
      <c r="DO126" s="266"/>
      <c r="DP126" s="266"/>
      <c r="DQ126" s="266"/>
      <c r="DR126" s="266"/>
      <c r="DS126" s="266"/>
      <c r="DT126" s="266"/>
    </row>
    <row r="127" spans="1:124" s="220" customFormat="1" ht="22.5" hidden="1" customHeight="1" x14ac:dyDescent="0.25">
      <c r="A127" s="286"/>
      <c r="B127" s="270"/>
      <c r="C127" s="246"/>
      <c r="D127" s="287"/>
      <c r="E127" s="260">
        <f t="shared" si="55"/>
        <v>0</v>
      </c>
      <c r="F127" s="240"/>
      <c r="G127" s="225"/>
      <c r="H127" s="225"/>
      <c r="I127" s="225"/>
      <c r="J127" s="219"/>
      <c r="K127" s="219"/>
      <c r="L127" s="218"/>
      <c r="M127" s="218"/>
      <c r="N127" s="218"/>
      <c r="O127" s="218"/>
      <c r="P127" s="218"/>
      <c r="Q127" s="218"/>
      <c r="R127" s="284">
        <f t="shared" si="57"/>
        <v>0</v>
      </c>
      <c r="S127" s="266"/>
      <c r="T127" s="266"/>
      <c r="U127" s="266"/>
      <c r="V127" s="266"/>
      <c r="W127" s="266"/>
      <c r="X127" s="266"/>
      <c r="Y127" s="266"/>
      <c r="Z127" s="266"/>
      <c r="AA127" s="266"/>
      <c r="AB127" s="266"/>
      <c r="AC127" s="266"/>
      <c r="AD127" s="266"/>
      <c r="AE127" s="266"/>
      <c r="AF127" s="266"/>
      <c r="AG127" s="266"/>
      <c r="AH127" s="266"/>
      <c r="AI127" s="266"/>
      <c r="AJ127" s="266"/>
      <c r="AK127" s="266"/>
      <c r="AL127" s="266"/>
      <c r="AM127" s="266"/>
      <c r="AN127" s="266"/>
      <c r="AO127" s="266"/>
      <c r="AP127" s="266"/>
      <c r="AQ127" s="266"/>
      <c r="AR127" s="266"/>
      <c r="AS127" s="266"/>
      <c r="AT127" s="266"/>
      <c r="AU127" s="266"/>
      <c r="AV127" s="266"/>
      <c r="AW127" s="266"/>
      <c r="AX127" s="266"/>
      <c r="AY127" s="266"/>
      <c r="AZ127" s="266"/>
      <c r="BA127" s="266"/>
      <c r="BB127" s="266"/>
      <c r="BC127" s="266"/>
      <c r="BD127" s="266"/>
      <c r="BE127" s="266"/>
      <c r="BF127" s="266"/>
      <c r="BG127" s="266"/>
      <c r="BH127" s="266"/>
      <c r="BI127" s="266"/>
      <c r="BJ127" s="266"/>
      <c r="BK127" s="266"/>
      <c r="BL127" s="266"/>
      <c r="BM127" s="266"/>
      <c r="BN127" s="266"/>
      <c r="BO127" s="266"/>
      <c r="BP127" s="266"/>
      <c r="BQ127" s="266"/>
      <c r="BR127" s="266"/>
      <c r="BS127" s="266"/>
      <c r="BT127" s="266"/>
      <c r="BU127" s="266"/>
      <c r="BV127" s="266"/>
      <c r="BW127" s="266"/>
      <c r="BX127" s="266"/>
      <c r="BY127" s="266"/>
      <c r="BZ127" s="266"/>
      <c r="CA127" s="266"/>
      <c r="CB127" s="266"/>
      <c r="CC127" s="266"/>
      <c r="CD127" s="266"/>
      <c r="CE127" s="266"/>
      <c r="CF127" s="266"/>
      <c r="CG127" s="266"/>
      <c r="CH127" s="266"/>
      <c r="CI127" s="266"/>
      <c r="CJ127" s="266"/>
      <c r="CK127" s="266"/>
      <c r="CL127" s="266"/>
      <c r="CM127" s="266"/>
      <c r="CN127" s="266"/>
      <c r="CO127" s="266"/>
      <c r="CP127" s="266"/>
      <c r="CQ127" s="266"/>
      <c r="CR127" s="266"/>
      <c r="CS127" s="266"/>
      <c r="CT127" s="266"/>
      <c r="CU127" s="266"/>
      <c r="CV127" s="266"/>
      <c r="CW127" s="266"/>
      <c r="CX127" s="266"/>
      <c r="CY127" s="266"/>
      <c r="CZ127" s="266"/>
      <c r="DA127" s="266"/>
      <c r="DB127" s="266"/>
      <c r="DC127" s="266"/>
      <c r="DD127" s="266"/>
      <c r="DE127" s="266"/>
      <c r="DF127" s="266"/>
      <c r="DG127" s="266"/>
      <c r="DH127" s="266"/>
      <c r="DI127" s="266"/>
      <c r="DJ127" s="266"/>
      <c r="DK127" s="266"/>
      <c r="DL127" s="266"/>
      <c r="DM127" s="266"/>
      <c r="DN127" s="266"/>
      <c r="DO127" s="266"/>
      <c r="DP127" s="266"/>
      <c r="DQ127" s="266"/>
      <c r="DR127" s="266"/>
      <c r="DS127" s="266"/>
      <c r="DT127" s="266"/>
    </row>
    <row r="128" spans="1:124" s="241" customFormat="1" ht="22.5" hidden="1" customHeight="1" x14ac:dyDescent="0.25">
      <c r="A128" s="286"/>
      <c r="B128" s="270"/>
      <c r="C128" s="246"/>
      <c r="D128" s="252"/>
      <c r="E128" s="260">
        <f t="shared" si="55"/>
        <v>0</v>
      </c>
      <c r="F128" s="240"/>
      <c r="G128" s="225"/>
      <c r="H128" s="225"/>
      <c r="I128" s="225"/>
      <c r="J128" s="219">
        <f t="shared" si="56"/>
        <v>0</v>
      </c>
      <c r="K128" s="219"/>
      <c r="L128" s="218"/>
      <c r="M128" s="218"/>
      <c r="N128" s="218"/>
      <c r="O128" s="218"/>
      <c r="P128" s="218"/>
      <c r="Q128" s="218"/>
      <c r="R128" s="284">
        <f t="shared" si="57"/>
        <v>0</v>
      </c>
    </row>
    <row r="129" spans="1:124" s="220" customFormat="1" ht="22.5" hidden="1" customHeight="1" x14ac:dyDescent="0.25">
      <c r="A129" s="286"/>
      <c r="B129" s="270"/>
      <c r="C129" s="246"/>
      <c r="D129" s="274"/>
      <c r="E129" s="260">
        <f t="shared" si="55"/>
        <v>0</v>
      </c>
      <c r="F129" s="254"/>
      <c r="G129" s="254"/>
      <c r="H129" s="254"/>
      <c r="I129" s="254">
        <f t="shared" ref="I129:R129" si="58">SUM(I130:I138)</f>
        <v>0</v>
      </c>
      <c r="J129" s="254">
        <f t="shared" si="58"/>
        <v>0</v>
      </c>
      <c r="K129" s="254"/>
      <c r="L129" s="254">
        <f t="shared" si="58"/>
        <v>0</v>
      </c>
      <c r="M129" s="254">
        <f t="shared" si="58"/>
        <v>0</v>
      </c>
      <c r="N129" s="254">
        <f t="shared" si="58"/>
        <v>0</v>
      </c>
      <c r="O129" s="254">
        <f t="shared" si="58"/>
        <v>0</v>
      </c>
      <c r="P129" s="254">
        <f t="shared" si="58"/>
        <v>0</v>
      </c>
      <c r="Q129" s="254">
        <f t="shared" si="58"/>
        <v>0</v>
      </c>
      <c r="R129" s="254">
        <f t="shared" si="58"/>
        <v>0</v>
      </c>
      <c r="S129" s="266"/>
      <c r="T129" s="266"/>
      <c r="U129" s="266"/>
      <c r="V129" s="266"/>
      <c r="W129" s="266"/>
      <c r="X129" s="266"/>
      <c r="Y129" s="266"/>
      <c r="Z129" s="266"/>
      <c r="AA129" s="266"/>
      <c r="AB129" s="266"/>
      <c r="AC129" s="266"/>
      <c r="AD129" s="266"/>
      <c r="AE129" s="266"/>
      <c r="AF129" s="266"/>
      <c r="AG129" s="266"/>
      <c r="AH129" s="266"/>
      <c r="AI129" s="266"/>
      <c r="AJ129" s="266"/>
      <c r="AK129" s="266"/>
      <c r="AL129" s="266"/>
      <c r="AM129" s="266"/>
      <c r="AN129" s="266"/>
      <c r="AO129" s="266"/>
      <c r="AP129" s="266"/>
      <c r="AQ129" s="266"/>
      <c r="AR129" s="266"/>
      <c r="AS129" s="266"/>
      <c r="AT129" s="266"/>
      <c r="AU129" s="266"/>
      <c r="AV129" s="266"/>
      <c r="AW129" s="266"/>
      <c r="AX129" s="266"/>
      <c r="AY129" s="266"/>
      <c r="AZ129" s="266"/>
      <c r="BA129" s="266"/>
      <c r="BB129" s="266"/>
      <c r="BC129" s="266"/>
      <c r="BD129" s="266"/>
      <c r="BE129" s="266"/>
      <c r="BF129" s="266"/>
      <c r="BG129" s="266"/>
      <c r="BH129" s="266"/>
      <c r="BI129" s="266"/>
      <c r="BJ129" s="266"/>
      <c r="BK129" s="266"/>
      <c r="BL129" s="266"/>
      <c r="BM129" s="266"/>
      <c r="BN129" s="266"/>
      <c r="BO129" s="266"/>
      <c r="BP129" s="266"/>
      <c r="BQ129" s="266"/>
      <c r="BR129" s="266"/>
      <c r="BS129" s="266"/>
      <c r="BT129" s="266"/>
      <c r="BU129" s="266"/>
      <c r="BV129" s="266"/>
      <c r="BW129" s="266"/>
      <c r="BX129" s="266"/>
      <c r="BY129" s="266"/>
      <c r="BZ129" s="266"/>
      <c r="CA129" s="266"/>
      <c r="CB129" s="266"/>
      <c r="CC129" s="266"/>
      <c r="CD129" s="266"/>
      <c r="CE129" s="266"/>
      <c r="CF129" s="266"/>
      <c r="CG129" s="266"/>
      <c r="CH129" s="266"/>
      <c r="CI129" s="266"/>
      <c r="CJ129" s="266"/>
      <c r="CK129" s="266"/>
      <c r="CL129" s="266"/>
      <c r="CM129" s="266"/>
      <c r="CN129" s="266"/>
      <c r="CO129" s="266"/>
      <c r="CP129" s="266"/>
      <c r="CQ129" s="266"/>
      <c r="CR129" s="266"/>
      <c r="CS129" s="266"/>
      <c r="CT129" s="266"/>
      <c r="CU129" s="266"/>
      <c r="CV129" s="266"/>
      <c r="CW129" s="266"/>
      <c r="CX129" s="266"/>
      <c r="CY129" s="266"/>
      <c r="CZ129" s="266"/>
      <c r="DA129" s="266"/>
      <c r="DB129" s="266"/>
      <c r="DC129" s="266"/>
      <c r="DD129" s="266"/>
      <c r="DE129" s="266"/>
      <c r="DF129" s="266"/>
      <c r="DG129" s="266"/>
      <c r="DH129" s="266"/>
      <c r="DI129" s="266"/>
      <c r="DJ129" s="266"/>
      <c r="DK129" s="266"/>
      <c r="DL129" s="266"/>
      <c r="DM129" s="266"/>
      <c r="DN129" s="266"/>
      <c r="DO129" s="266"/>
      <c r="DP129" s="266"/>
      <c r="DQ129" s="266"/>
      <c r="DR129" s="266"/>
      <c r="DS129" s="266"/>
      <c r="DT129" s="266"/>
    </row>
    <row r="130" spans="1:124" s="244" customFormat="1" ht="22.5" hidden="1" customHeight="1" x14ac:dyDescent="0.25">
      <c r="A130" s="288"/>
      <c r="B130" s="271"/>
      <c r="C130" s="243"/>
      <c r="D130" s="234"/>
      <c r="E130" s="242">
        <f>SUM(F130,I130)</f>
        <v>0</v>
      </c>
      <c r="F130" s="242"/>
      <c r="G130" s="230"/>
      <c r="H130" s="230"/>
      <c r="I130" s="230"/>
      <c r="J130" s="265">
        <f t="shared" si="56"/>
        <v>0</v>
      </c>
      <c r="K130" s="265"/>
      <c r="L130" s="289"/>
      <c r="M130" s="289"/>
      <c r="N130" s="289"/>
      <c r="O130" s="289"/>
      <c r="P130" s="289"/>
      <c r="Q130" s="289"/>
      <c r="R130" s="265">
        <f t="shared" si="57"/>
        <v>0</v>
      </c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  <c r="AM130" s="272"/>
      <c r="AN130" s="272"/>
      <c r="AO130" s="272"/>
      <c r="AP130" s="272"/>
      <c r="AQ130" s="272"/>
      <c r="AR130" s="272"/>
      <c r="AS130" s="272"/>
      <c r="AT130" s="272"/>
      <c r="AU130" s="272"/>
      <c r="AV130" s="272"/>
      <c r="AW130" s="272"/>
      <c r="AX130" s="272"/>
      <c r="AY130" s="272"/>
      <c r="AZ130" s="272"/>
      <c r="BA130" s="272"/>
      <c r="BB130" s="272"/>
      <c r="BC130" s="272"/>
      <c r="BD130" s="272"/>
      <c r="BE130" s="272"/>
      <c r="BF130" s="272"/>
      <c r="BG130" s="272"/>
      <c r="BH130" s="272"/>
      <c r="BI130" s="272"/>
      <c r="BJ130" s="272"/>
      <c r="BK130" s="272"/>
      <c r="BL130" s="272"/>
      <c r="BM130" s="272"/>
      <c r="BN130" s="272"/>
      <c r="BO130" s="272"/>
      <c r="BP130" s="272"/>
      <c r="BQ130" s="272"/>
      <c r="BR130" s="272"/>
      <c r="BS130" s="272"/>
      <c r="BT130" s="272"/>
      <c r="BU130" s="272"/>
      <c r="BV130" s="272"/>
      <c r="BW130" s="272"/>
      <c r="BX130" s="272"/>
      <c r="BY130" s="272"/>
      <c r="BZ130" s="272"/>
      <c r="CA130" s="272"/>
      <c r="CB130" s="272"/>
      <c r="CC130" s="272"/>
      <c r="CD130" s="272"/>
      <c r="CE130" s="272"/>
      <c r="CF130" s="272"/>
      <c r="CG130" s="272"/>
      <c r="CH130" s="272"/>
      <c r="CI130" s="272"/>
      <c r="CJ130" s="272"/>
      <c r="CK130" s="272"/>
      <c r="CL130" s="272"/>
      <c r="CM130" s="272"/>
      <c r="CN130" s="272"/>
      <c r="CO130" s="272"/>
      <c r="CP130" s="272"/>
      <c r="CQ130" s="272"/>
      <c r="CR130" s="272"/>
      <c r="CS130" s="272"/>
      <c r="CT130" s="272"/>
      <c r="CU130" s="272"/>
      <c r="CV130" s="272"/>
      <c r="CW130" s="272"/>
      <c r="CX130" s="272"/>
      <c r="CY130" s="272"/>
      <c r="CZ130" s="272"/>
      <c r="DA130" s="272"/>
      <c r="DB130" s="272"/>
      <c r="DC130" s="272"/>
      <c r="DD130" s="272"/>
      <c r="DE130" s="272"/>
      <c r="DF130" s="272"/>
      <c r="DG130" s="272"/>
      <c r="DH130" s="272"/>
      <c r="DI130" s="272"/>
      <c r="DJ130" s="272"/>
      <c r="DK130" s="272"/>
      <c r="DL130" s="272"/>
      <c r="DM130" s="272"/>
      <c r="DN130" s="272"/>
      <c r="DO130" s="272"/>
      <c r="DP130" s="272"/>
      <c r="DQ130" s="272"/>
      <c r="DR130" s="272"/>
      <c r="DS130" s="272"/>
      <c r="DT130" s="272"/>
    </row>
    <row r="131" spans="1:124" s="244" customFormat="1" ht="22.5" hidden="1" customHeight="1" x14ac:dyDescent="0.25">
      <c r="A131" s="288"/>
      <c r="B131" s="271"/>
      <c r="C131" s="243"/>
      <c r="D131" s="237"/>
      <c r="E131" s="242">
        <f t="shared" si="45"/>
        <v>0</v>
      </c>
      <c r="F131" s="242"/>
      <c r="G131" s="230"/>
      <c r="H131" s="230"/>
      <c r="I131" s="230"/>
      <c r="J131" s="265">
        <f t="shared" si="56"/>
        <v>0</v>
      </c>
      <c r="K131" s="265"/>
      <c r="L131" s="289"/>
      <c r="M131" s="289"/>
      <c r="N131" s="289"/>
      <c r="O131" s="289"/>
      <c r="P131" s="289"/>
      <c r="Q131" s="289"/>
      <c r="R131" s="265">
        <f t="shared" si="57"/>
        <v>0</v>
      </c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  <c r="AM131" s="272"/>
      <c r="AN131" s="272"/>
      <c r="AO131" s="272"/>
      <c r="AP131" s="272"/>
      <c r="AQ131" s="272"/>
      <c r="AR131" s="272"/>
      <c r="AS131" s="272"/>
      <c r="AT131" s="272"/>
      <c r="AU131" s="272"/>
      <c r="AV131" s="272"/>
      <c r="AW131" s="272"/>
      <c r="AX131" s="272"/>
      <c r="AY131" s="272"/>
      <c r="AZ131" s="272"/>
      <c r="BA131" s="272"/>
      <c r="BB131" s="272"/>
      <c r="BC131" s="272"/>
      <c r="BD131" s="272"/>
      <c r="BE131" s="272"/>
      <c r="BF131" s="272"/>
      <c r="BG131" s="272"/>
      <c r="BH131" s="272"/>
      <c r="BI131" s="272"/>
      <c r="BJ131" s="272"/>
      <c r="BK131" s="272"/>
      <c r="BL131" s="272"/>
      <c r="BM131" s="272"/>
      <c r="BN131" s="272"/>
      <c r="BO131" s="272"/>
      <c r="BP131" s="272"/>
      <c r="BQ131" s="272"/>
      <c r="BR131" s="272"/>
      <c r="BS131" s="272"/>
      <c r="BT131" s="272"/>
      <c r="BU131" s="272"/>
      <c r="BV131" s="272"/>
      <c r="BW131" s="272"/>
      <c r="BX131" s="272"/>
      <c r="BY131" s="272"/>
      <c r="BZ131" s="272"/>
      <c r="CA131" s="272"/>
      <c r="CB131" s="272"/>
      <c r="CC131" s="272"/>
      <c r="CD131" s="272"/>
      <c r="CE131" s="272"/>
      <c r="CF131" s="272"/>
      <c r="CG131" s="272"/>
      <c r="CH131" s="272"/>
      <c r="CI131" s="272"/>
      <c r="CJ131" s="272"/>
      <c r="CK131" s="272"/>
      <c r="CL131" s="272"/>
      <c r="CM131" s="272"/>
      <c r="CN131" s="272"/>
      <c r="CO131" s="272"/>
      <c r="CP131" s="272"/>
      <c r="CQ131" s="272"/>
      <c r="CR131" s="272"/>
      <c r="CS131" s="272"/>
      <c r="CT131" s="272"/>
      <c r="CU131" s="272"/>
      <c r="CV131" s="272"/>
      <c r="CW131" s="272"/>
      <c r="CX131" s="272"/>
      <c r="CY131" s="272"/>
      <c r="CZ131" s="272"/>
      <c r="DA131" s="272"/>
      <c r="DB131" s="272"/>
      <c r="DC131" s="272"/>
      <c r="DD131" s="272"/>
      <c r="DE131" s="272"/>
      <c r="DF131" s="272"/>
      <c r="DG131" s="272"/>
      <c r="DH131" s="272"/>
      <c r="DI131" s="272"/>
      <c r="DJ131" s="272"/>
      <c r="DK131" s="272"/>
      <c r="DL131" s="272"/>
      <c r="DM131" s="272"/>
      <c r="DN131" s="272"/>
      <c r="DO131" s="272"/>
      <c r="DP131" s="272"/>
      <c r="DQ131" s="272"/>
      <c r="DR131" s="272"/>
      <c r="DS131" s="272"/>
      <c r="DT131" s="272"/>
    </row>
    <row r="132" spans="1:124" s="244" customFormat="1" ht="22.5" hidden="1" customHeight="1" x14ac:dyDescent="0.25">
      <c r="A132" s="288"/>
      <c r="B132" s="271"/>
      <c r="C132" s="243"/>
      <c r="D132" s="237"/>
      <c r="E132" s="242">
        <f t="shared" si="45"/>
        <v>0</v>
      </c>
      <c r="F132" s="242"/>
      <c r="G132" s="230"/>
      <c r="H132" s="230"/>
      <c r="I132" s="230"/>
      <c r="J132" s="265">
        <f t="shared" si="56"/>
        <v>0</v>
      </c>
      <c r="K132" s="265"/>
      <c r="L132" s="289"/>
      <c r="M132" s="289"/>
      <c r="N132" s="289"/>
      <c r="O132" s="289"/>
      <c r="P132" s="289"/>
      <c r="Q132" s="289"/>
      <c r="R132" s="265">
        <f t="shared" si="57"/>
        <v>0</v>
      </c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  <c r="AM132" s="272"/>
      <c r="AN132" s="272"/>
      <c r="AO132" s="272"/>
      <c r="AP132" s="272"/>
      <c r="AQ132" s="272"/>
      <c r="AR132" s="272"/>
      <c r="AS132" s="272"/>
      <c r="AT132" s="272"/>
      <c r="AU132" s="272"/>
      <c r="AV132" s="272"/>
      <c r="AW132" s="272"/>
      <c r="AX132" s="272"/>
      <c r="AY132" s="272"/>
      <c r="AZ132" s="272"/>
      <c r="BA132" s="272"/>
      <c r="BB132" s="272"/>
      <c r="BC132" s="272"/>
      <c r="BD132" s="272"/>
      <c r="BE132" s="272"/>
      <c r="BF132" s="272"/>
      <c r="BG132" s="272"/>
      <c r="BH132" s="272"/>
      <c r="BI132" s="272"/>
      <c r="BJ132" s="272"/>
      <c r="BK132" s="272"/>
      <c r="BL132" s="272"/>
      <c r="BM132" s="272"/>
      <c r="BN132" s="272"/>
      <c r="BO132" s="272"/>
      <c r="BP132" s="272"/>
      <c r="BQ132" s="272"/>
      <c r="BR132" s="272"/>
      <c r="BS132" s="272"/>
      <c r="BT132" s="272"/>
      <c r="BU132" s="272"/>
      <c r="BV132" s="272"/>
      <c r="BW132" s="272"/>
      <c r="BX132" s="272"/>
      <c r="BY132" s="272"/>
      <c r="BZ132" s="272"/>
      <c r="CA132" s="272"/>
      <c r="CB132" s="272"/>
      <c r="CC132" s="272"/>
      <c r="CD132" s="272"/>
      <c r="CE132" s="272"/>
      <c r="CF132" s="272"/>
      <c r="CG132" s="272"/>
      <c r="CH132" s="272"/>
      <c r="CI132" s="272"/>
      <c r="CJ132" s="272"/>
      <c r="CK132" s="272"/>
      <c r="CL132" s="272"/>
      <c r="CM132" s="272"/>
      <c r="CN132" s="272"/>
      <c r="CO132" s="272"/>
      <c r="CP132" s="272"/>
      <c r="CQ132" s="272"/>
      <c r="CR132" s="272"/>
      <c r="CS132" s="272"/>
      <c r="CT132" s="272"/>
      <c r="CU132" s="272"/>
      <c r="CV132" s="272"/>
      <c r="CW132" s="272"/>
      <c r="CX132" s="272"/>
      <c r="CY132" s="272"/>
      <c r="CZ132" s="272"/>
      <c r="DA132" s="272"/>
      <c r="DB132" s="272"/>
      <c r="DC132" s="272"/>
      <c r="DD132" s="272"/>
      <c r="DE132" s="272"/>
      <c r="DF132" s="272"/>
      <c r="DG132" s="272"/>
      <c r="DH132" s="272"/>
      <c r="DI132" s="272"/>
      <c r="DJ132" s="272"/>
      <c r="DK132" s="272"/>
      <c r="DL132" s="272"/>
      <c r="DM132" s="272"/>
      <c r="DN132" s="272"/>
      <c r="DO132" s="272"/>
      <c r="DP132" s="272"/>
      <c r="DQ132" s="272"/>
      <c r="DR132" s="272"/>
      <c r="DS132" s="272"/>
      <c r="DT132" s="272"/>
    </row>
    <row r="133" spans="1:124" s="244" customFormat="1" ht="26.25" hidden="1" customHeight="1" x14ac:dyDescent="0.25">
      <c r="A133" s="288"/>
      <c r="B133" s="271"/>
      <c r="C133" s="243"/>
      <c r="D133" s="237"/>
      <c r="E133" s="242">
        <f t="shared" si="45"/>
        <v>0</v>
      </c>
      <c r="F133" s="242"/>
      <c r="G133" s="230"/>
      <c r="H133" s="230"/>
      <c r="I133" s="230"/>
      <c r="J133" s="265">
        <f t="shared" si="56"/>
        <v>0</v>
      </c>
      <c r="K133" s="265"/>
      <c r="L133" s="289"/>
      <c r="M133" s="289"/>
      <c r="N133" s="289"/>
      <c r="O133" s="289"/>
      <c r="P133" s="289"/>
      <c r="Q133" s="289"/>
      <c r="R133" s="265">
        <f t="shared" si="57"/>
        <v>0</v>
      </c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  <c r="AM133" s="272"/>
      <c r="AN133" s="272"/>
      <c r="AO133" s="272"/>
      <c r="AP133" s="272"/>
      <c r="AQ133" s="272"/>
      <c r="AR133" s="272"/>
      <c r="AS133" s="272"/>
      <c r="AT133" s="272"/>
      <c r="AU133" s="272"/>
      <c r="AV133" s="272"/>
      <c r="AW133" s="272"/>
      <c r="AX133" s="272"/>
      <c r="AY133" s="272"/>
      <c r="AZ133" s="272"/>
      <c r="BA133" s="272"/>
      <c r="BB133" s="272"/>
      <c r="BC133" s="272"/>
      <c r="BD133" s="272"/>
      <c r="BE133" s="272"/>
      <c r="BF133" s="272"/>
      <c r="BG133" s="272"/>
      <c r="BH133" s="272"/>
      <c r="BI133" s="272"/>
      <c r="BJ133" s="272"/>
      <c r="BK133" s="272"/>
      <c r="BL133" s="272"/>
      <c r="BM133" s="272"/>
      <c r="BN133" s="272"/>
      <c r="BO133" s="272"/>
      <c r="BP133" s="272"/>
      <c r="BQ133" s="272"/>
      <c r="BR133" s="272"/>
      <c r="BS133" s="272"/>
      <c r="BT133" s="272"/>
      <c r="BU133" s="272"/>
      <c r="BV133" s="272"/>
      <c r="BW133" s="272"/>
      <c r="BX133" s="272"/>
      <c r="BY133" s="272"/>
      <c r="BZ133" s="272"/>
      <c r="CA133" s="272"/>
      <c r="CB133" s="272"/>
      <c r="CC133" s="272"/>
      <c r="CD133" s="272"/>
      <c r="CE133" s="272"/>
      <c r="CF133" s="272"/>
      <c r="CG133" s="272"/>
      <c r="CH133" s="272"/>
      <c r="CI133" s="272"/>
      <c r="CJ133" s="272"/>
      <c r="CK133" s="272"/>
      <c r="CL133" s="272"/>
      <c r="CM133" s="272"/>
      <c r="CN133" s="272"/>
      <c r="CO133" s="272"/>
      <c r="CP133" s="272"/>
      <c r="CQ133" s="272"/>
      <c r="CR133" s="272"/>
      <c r="CS133" s="272"/>
      <c r="CT133" s="272"/>
      <c r="CU133" s="272"/>
      <c r="CV133" s="272"/>
      <c r="CW133" s="272"/>
      <c r="CX133" s="272"/>
      <c r="CY133" s="272"/>
      <c r="CZ133" s="272"/>
      <c r="DA133" s="272"/>
      <c r="DB133" s="272"/>
      <c r="DC133" s="272"/>
      <c r="DD133" s="272"/>
      <c r="DE133" s="272"/>
      <c r="DF133" s="272"/>
      <c r="DG133" s="272"/>
      <c r="DH133" s="272"/>
      <c r="DI133" s="272"/>
      <c r="DJ133" s="272"/>
      <c r="DK133" s="272"/>
      <c r="DL133" s="272"/>
      <c r="DM133" s="272"/>
      <c r="DN133" s="272"/>
      <c r="DO133" s="272"/>
      <c r="DP133" s="272"/>
      <c r="DQ133" s="272"/>
      <c r="DR133" s="272"/>
      <c r="DS133" s="272"/>
      <c r="DT133" s="272"/>
    </row>
    <row r="134" spans="1:124" s="244" customFormat="1" ht="20.25" hidden="1" customHeight="1" x14ac:dyDescent="0.25">
      <c r="A134" s="288"/>
      <c r="B134" s="271"/>
      <c r="C134" s="243"/>
      <c r="D134" s="237"/>
      <c r="E134" s="242">
        <f t="shared" si="45"/>
        <v>0</v>
      </c>
      <c r="F134" s="242"/>
      <c r="G134" s="230"/>
      <c r="H134" s="230"/>
      <c r="I134" s="230"/>
      <c r="J134" s="265">
        <f t="shared" si="56"/>
        <v>0</v>
      </c>
      <c r="K134" s="265"/>
      <c r="L134" s="289"/>
      <c r="M134" s="289"/>
      <c r="N134" s="289"/>
      <c r="O134" s="289"/>
      <c r="P134" s="289"/>
      <c r="Q134" s="289"/>
      <c r="R134" s="265">
        <f t="shared" si="57"/>
        <v>0</v>
      </c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  <c r="AM134" s="272"/>
      <c r="AN134" s="272"/>
      <c r="AO134" s="272"/>
      <c r="AP134" s="272"/>
      <c r="AQ134" s="272"/>
      <c r="AR134" s="272"/>
      <c r="AS134" s="272"/>
      <c r="AT134" s="272"/>
      <c r="AU134" s="272"/>
      <c r="AV134" s="272"/>
      <c r="AW134" s="272"/>
      <c r="AX134" s="272"/>
      <c r="AY134" s="272"/>
      <c r="AZ134" s="272"/>
      <c r="BA134" s="272"/>
      <c r="BB134" s="272"/>
      <c r="BC134" s="272"/>
      <c r="BD134" s="272"/>
      <c r="BE134" s="272"/>
      <c r="BF134" s="272"/>
      <c r="BG134" s="272"/>
      <c r="BH134" s="272"/>
      <c r="BI134" s="272"/>
      <c r="BJ134" s="272"/>
      <c r="BK134" s="272"/>
      <c r="BL134" s="272"/>
      <c r="BM134" s="272"/>
      <c r="BN134" s="272"/>
      <c r="BO134" s="272"/>
      <c r="BP134" s="272"/>
      <c r="BQ134" s="272"/>
      <c r="BR134" s="272"/>
      <c r="BS134" s="272"/>
      <c r="BT134" s="272"/>
      <c r="BU134" s="272"/>
      <c r="BV134" s="272"/>
      <c r="BW134" s="272"/>
      <c r="BX134" s="272"/>
      <c r="BY134" s="272"/>
      <c r="BZ134" s="272"/>
      <c r="CA134" s="272"/>
      <c r="CB134" s="272"/>
      <c r="CC134" s="272"/>
      <c r="CD134" s="272"/>
      <c r="CE134" s="272"/>
      <c r="CF134" s="272"/>
      <c r="CG134" s="272"/>
      <c r="CH134" s="272"/>
      <c r="CI134" s="272"/>
      <c r="CJ134" s="272"/>
      <c r="CK134" s="272"/>
      <c r="CL134" s="272"/>
      <c r="CM134" s="272"/>
      <c r="CN134" s="272"/>
      <c r="CO134" s="272"/>
      <c r="CP134" s="272"/>
      <c r="CQ134" s="272"/>
      <c r="CR134" s="272"/>
      <c r="CS134" s="272"/>
      <c r="CT134" s="272"/>
      <c r="CU134" s="272"/>
      <c r="CV134" s="272"/>
      <c r="CW134" s="272"/>
      <c r="CX134" s="272"/>
      <c r="CY134" s="272"/>
      <c r="CZ134" s="272"/>
      <c r="DA134" s="272"/>
      <c r="DB134" s="272"/>
      <c r="DC134" s="272"/>
      <c r="DD134" s="272"/>
      <c r="DE134" s="272"/>
      <c r="DF134" s="272"/>
      <c r="DG134" s="272"/>
      <c r="DH134" s="272"/>
      <c r="DI134" s="272"/>
      <c r="DJ134" s="272"/>
      <c r="DK134" s="272"/>
      <c r="DL134" s="272"/>
      <c r="DM134" s="272"/>
      <c r="DN134" s="272"/>
      <c r="DO134" s="272"/>
      <c r="DP134" s="272"/>
      <c r="DQ134" s="272"/>
      <c r="DR134" s="272"/>
      <c r="DS134" s="272"/>
      <c r="DT134" s="272"/>
    </row>
    <row r="135" spans="1:124" s="244" customFormat="1" ht="21" hidden="1" customHeight="1" x14ac:dyDescent="0.25">
      <c r="A135" s="290"/>
      <c r="B135" s="276"/>
      <c r="C135" s="243"/>
      <c r="D135" s="237"/>
      <c r="E135" s="242">
        <f t="shared" si="45"/>
        <v>0</v>
      </c>
      <c r="F135" s="228"/>
      <c r="G135" s="291"/>
      <c r="H135" s="291"/>
      <c r="I135" s="291"/>
      <c r="J135" s="292">
        <f t="shared" si="56"/>
        <v>0</v>
      </c>
      <c r="K135" s="292"/>
      <c r="L135" s="291"/>
      <c r="M135" s="291"/>
      <c r="N135" s="291"/>
      <c r="O135" s="291"/>
      <c r="P135" s="291"/>
      <c r="Q135" s="291"/>
      <c r="R135" s="292">
        <f>SUM(J135,E135)</f>
        <v>0</v>
      </c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  <c r="AM135" s="272"/>
      <c r="AN135" s="272"/>
      <c r="AO135" s="272"/>
      <c r="AP135" s="272"/>
      <c r="AQ135" s="272"/>
      <c r="AR135" s="272"/>
      <c r="AS135" s="272"/>
      <c r="AT135" s="272"/>
      <c r="AU135" s="272"/>
      <c r="AV135" s="272"/>
      <c r="AW135" s="272"/>
      <c r="AX135" s="272"/>
      <c r="AY135" s="272"/>
      <c r="AZ135" s="272"/>
      <c r="BA135" s="272"/>
      <c r="BB135" s="272"/>
      <c r="BC135" s="272"/>
      <c r="BD135" s="272"/>
      <c r="BE135" s="272"/>
      <c r="BF135" s="272"/>
      <c r="BG135" s="272"/>
      <c r="BH135" s="272"/>
      <c r="BI135" s="272"/>
      <c r="BJ135" s="272"/>
      <c r="BK135" s="272"/>
      <c r="BL135" s="272"/>
      <c r="BM135" s="272"/>
      <c r="BN135" s="272"/>
      <c r="BO135" s="272"/>
      <c r="BP135" s="272"/>
      <c r="BQ135" s="272"/>
      <c r="BR135" s="272"/>
      <c r="BS135" s="272"/>
      <c r="BT135" s="272"/>
      <c r="BU135" s="272"/>
      <c r="BV135" s="272"/>
      <c r="BW135" s="272"/>
      <c r="BX135" s="272"/>
      <c r="BY135" s="272"/>
      <c r="BZ135" s="272"/>
      <c r="CA135" s="272"/>
      <c r="CB135" s="272"/>
      <c r="CC135" s="272"/>
      <c r="CD135" s="272"/>
      <c r="CE135" s="272"/>
      <c r="CF135" s="272"/>
      <c r="CG135" s="272"/>
      <c r="CH135" s="272"/>
      <c r="CI135" s="272"/>
      <c r="CJ135" s="272"/>
      <c r="CK135" s="272"/>
      <c r="CL135" s="272"/>
      <c r="CM135" s="272"/>
      <c r="CN135" s="272"/>
      <c r="CO135" s="272"/>
      <c r="CP135" s="272"/>
      <c r="CQ135" s="272"/>
      <c r="CR135" s="272"/>
      <c r="CS135" s="272"/>
      <c r="CT135" s="272"/>
      <c r="CU135" s="272"/>
      <c r="CV135" s="272"/>
      <c r="CW135" s="272"/>
      <c r="CX135" s="272"/>
      <c r="CY135" s="272"/>
      <c r="CZ135" s="272"/>
      <c r="DA135" s="272"/>
      <c r="DB135" s="272"/>
      <c r="DC135" s="272"/>
      <c r="DD135" s="272"/>
      <c r="DE135" s="272"/>
      <c r="DF135" s="272"/>
      <c r="DG135" s="272"/>
      <c r="DH135" s="272"/>
      <c r="DI135" s="272"/>
      <c r="DJ135" s="272"/>
      <c r="DK135" s="272"/>
      <c r="DL135" s="272"/>
      <c r="DM135" s="272"/>
      <c r="DN135" s="272"/>
      <c r="DO135" s="272"/>
      <c r="DP135" s="272"/>
      <c r="DQ135" s="272"/>
      <c r="DR135" s="272"/>
      <c r="DS135" s="272"/>
      <c r="DT135" s="272"/>
    </row>
    <row r="136" spans="1:124" s="244" customFormat="1" ht="19.5" hidden="1" customHeight="1" x14ac:dyDescent="0.25">
      <c r="A136" s="290"/>
      <c r="B136" s="276"/>
      <c r="C136" s="243"/>
      <c r="D136" s="237"/>
      <c r="E136" s="242">
        <f t="shared" si="45"/>
        <v>0</v>
      </c>
      <c r="F136" s="228"/>
      <c r="G136" s="291"/>
      <c r="H136" s="291"/>
      <c r="I136" s="291"/>
      <c r="J136" s="265">
        <f t="shared" si="56"/>
        <v>0</v>
      </c>
      <c r="K136" s="265"/>
      <c r="L136" s="291"/>
      <c r="M136" s="291"/>
      <c r="N136" s="291"/>
      <c r="O136" s="291"/>
      <c r="P136" s="291"/>
      <c r="Q136" s="291"/>
      <c r="R136" s="292">
        <f>SUM(J136,E136)</f>
        <v>0</v>
      </c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  <c r="AM136" s="272"/>
      <c r="AN136" s="272"/>
      <c r="AO136" s="272"/>
      <c r="AP136" s="272"/>
      <c r="AQ136" s="272"/>
      <c r="AR136" s="272"/>
      <c r="AS136" s="272"/>
      <c r="AT136" s="272"/>
      <c r="AU136" s="272"/>
      <c r="AV136" s="272"/>
      <c r="AW136" s="272"/>
      <c r="AX136" s="272"/>
      <c r="AY136" s="272"/>
      <c r="AZ136" s="272"/>
      <c r="BA136" s="272"/>
      <c r="BB136" s="272"/>
      <c r="BC136" s="272"/>
      <c r="BD136" s="272"/>
      <c r="BE136" s="272"/>
      <c r="BF136" s="272"/>
      <c r="BG136" s="272"/>
      <c r="BH136" s="272"/>
      <c r="BI136" s="272"/>
      <c r="BJ136" s="272"/>
      <c r="BK136" s="272"/>
      <c r="BL136" s="272"/>
      <c r="BM136" s="272"/>
      <c r="BN136" s="272"/>
      <c r="BO136" s="272"/>
      <c r="BP136" s="272"/>
      <c r="BQ136" s="272"/>
      <c r="BR136" s="272"/>
      <c r="BS136" s="272"/>
      <c r="BT136" s="272"/>
      <c r="BU136" s="272"/>
      <c r="BV136" s="272"/>
      <c r="BW136" s="272"/>
      <c r="BX136" s="272"/>
      <c r="BY136" s="272"/>
      <c r="BZ136" s="272"/>
      <c r="CA136" s="272"/>
      <c r="CB136" s="272"/>
      <c r="CC136" s="272"/>
      <c r="CD136" s="272"/>
      <c r="CE136" s="272"/>
      <c r="CF136" s="272"/>
      <c r="CG136" s="272"/>
      <c r="CH136" s="272"/>
      <c r="CI136" s="272"/>
      <c r="CJ136" s="272"/>
      <c r="CK136" s="272"/>
      <c r="CL136" s="272"/>
      <c r="CM136" s="272"/>
      <c r="CN136" s="272"/>
      <c r="CO136" s="272"/>
      <c r="CP136" s="272"/>
      <c r="CQ136" s="272"/>
      <c r="CR136" s="272"/>
      <c r="CS136" s="272"/>
      <c r="CT136" s="272"/>
      <c r="CU136" s="272"/>
      <c r="CV136" s="272"/>
      <c r="CW136" s="272"/>
      <c r="CX136" s="272"/>
      <c r="CY136" s="272"/>
      <c r="CZ136" s="272"/>
      <c r="DA136" s="272"/>
      <c r="DB136" s="272"/>
      <c r="DC136" s="272"/>
      <c r="DD136" s="272"/>
      <c r="DE136" s="272"/>
      <c r="DF136" s="272"/>
      <c r="DG136" s="272"/>
      <c r="DH136" s="272"/>
      <c r="DI136" s="272"/>
      <c r="DJ136" s="272"/>
      <c r="DK136" s="272"/>
      <c r="DL136" s="272"/>
      <c r="DM136" s="272"/>
      <c r="DN136" s="272"/>
      <c r="DO136" s="272"/>
      <c r="DP136" s="272"/>
      <c r="DQ136" s="272"/>
      <c r="DR136" s="272"/>
      <c r="DS136" s="272"/>
      <c r="DT136" s="272"/>
    </row>
    <row r="137" spans="1:124" s="244" customFormat="1" ht="21" hidden="1" customHeight="1" x14ac:dyDescent="0.25">
      <c r="A137" s="288"/>
      <c r="B137" s="271"/>
      <c r="C137" s="243"/>
      <c r="D137" s="237"/>
      <c r="E137" s="242">
        <f t="shared" si="45"/>
        <v>0</v>
      </c>
      <c r="F137" s="242"/>
      <c r="G137" s="230"/>
      <c r="H137" s="230"/>
      <c r="I137" s="230"/>
      <c r="J137" s="265">
        <f t="shared" si="56"/>
        <v>0</v>
      </c>
      <c r="K137" s="265"/>
      <c r="L137" s="289"/>
      <c r="M137" s="289"/>
      <c r="N137" s="289"/>
      <c r="O137" s="289"/>
      <c r="P137" s="289"/>
      <c r="Q137" s="289"/>
      <c r="R137" s="265">
        <f>SUM(E137,J137)</f>
        <v>0</v>
      </c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  <c r="AM137" s="272"/>
      <c r="AN137" s="272"/>
      <c r="AO137" s="272"/>
      <c r="AP137" s="272"/>
      <c r="AQ137" s="272"/>
      <c r="AR137" s="272"/>
      <c r="AS137" s="272"/>
      <c r="AT137" s="272"/>
      <c r="AU137" s="272"/>
      <c r="AV137" s="272"/>
      <c r="AW137" s="272"/>
      <c r="AX137" s="272"/>
      <c r="AY137" s="272"/>
      <c r="AZ137" s="272"/>
      <c r="BA137" s="272"/>
      <c r="BB137" s="272"/>
      <c r="BC137" s="272"/>
      <c r="BD137" s="272"/>
      <c r="BE137" s="272"/>
      <c r="BF137" s="272"/>
      <c r="BG137" s="272"/>
      <c r="BH137" s="272"/>
      <c r="BI137" s="272"/>
      <c r="BJ137" s="272"/>
      <c r="BK137" s="272"/>
      <c r="BL137" s="272"/>
      <c r="BM137" s="272"/>
      <c r="BN137" s="272"/>
      <c r="BO137" s="272"/>
      <c r="BP137" s="272"/>
      <c r="BQ137" s="272"/>
      <c r="BR137" s="272"/>
      <c r="BS137" s="272"/>
      <c r="BT137" s="272"/>
      <c r="BU137" s="272"/>
      <c r="BV137" s="272"/>
      <c r="BW137" s="272"/>
      <c r="BX137" s="272"/>
      <c r="BY137" s="272"/>
      <c r="BZ137" s="272"/>
      <c r="CA137" s="272"/>
      <c r="CB137" s="272"/>
      <c r="CC137" s="272"/>
      <c r="CD137" s="272"/>
      <c r="CE137" s="272"/>
      <c r="CF137" s="272"/>
      <c r="CG137" s="272"/>
      <c r="CH137" s="272"/>
      <c r="CI137" s="272"/>
      <c r="CJ137" s="272"/>
      <c r="CK137" s="272"/>
      <c r="CL137" s="272"/>
      <c r="CM137" s="272"/>
      <c r="CN137" s="272"/>
      <c r="CO137" s="272"/>
      <c r="CP137" s="272"/>
      <c r="CQ137" s="272"/>
      <c r="CR137" s="272"/>
      <c r="CS137" s="272"/>
      <c r="CT137" s="272"/>
      <c r="CU137" s="272"/>
      <c r="CV137" s="272"/>
      <c r="CW137" s="272"/>
      <c r="CX137" s="272"/>
      <c r="CY137" s="272"/>
      <c r="CZ137" s="272"/>
      <c r="DA137" s="272"/>
      <c r="DB137" s="272"/>
      <c r="DC137" s="272"/>
      <c r="DD137" s="272"/>
      <c r="DE137" s="272"/>
      <c r="DF137" s="272"/>
      <c r="DG137" s="272"/>
      <c r="DH137" s="272"/>
      <c r="DI137" s="272"/>
      <c r="DJ137" s="272"/>
      <c r="DK137" s="272"/>
      <c r="DL137" s="272"/>
      <c r="DM137" s="272"/>
      <c r="DN137" s="272"/>
      <c r="DO137" s="272"/>
      <c r="DP137" s="272"/>
      <c r="DQ137" s="272"/>
      <c r="DR137" s="272"/>
      <c r="DS137" s="272"/>
      <c r="DT137" s="272"/>
    </row>
    <row r="138" spans="1:124" s="244" customFormat="1" ht="30" hidden="1" customHeight="1" x14ac:dyDescent="0.25">
      <c r="A138" s="293"/>
      <c r="B138" s="294"/>
      <c r="C138" s="293"/>
      <c r="D138" s="295"/>
      <c r="E138" s="242">
        <f t="shared" si="45"/>
        <v>0</v>
      </c>
      <c r="F138" s="242"/>
      <c r="G138" s="230"/>
      <c r="H138" s="230"/>
      <c r="I138" s="230"/>
      <c r="J138" s="265">
        <f t="shared" si="56"/>
        <v>0</v>
      </c>
      <c r="K138" s="265"/>
      <c r="L138" s="289"/>
      <c r="M138" s="289"/>
      <c r="N138" s="289"/>
      <c r="O138" s="289"/>
      <c r="P138" s="289"/>
      <c r="Q138" s="289"/>
      <c r="R138" s="265">
        <f>SUM(E138,J138)</f>
        <v>0</v>
      </c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  <c r="AM138" s="272"/>
      <c r="AN138" s="272"/>
      <c r="AO138" s="272"/>
      <c r="AP138" s="272"/>
      <c r="AQ138" s="272"/>
      <c r="AR138" s="272"/>
      <c r="AS138" s="272"/>
      <c r="AT138" s="272"/>
      <c r="AU138" s="272"/>
      <c r="AV138" s="272"/>
      <c r="AW138" s="272"/>
      <c r="AX138" s="272"/>
      <c r="AY138" s="272"/>
      <c r="AZ138" s="272"/>
      <c r="BA138" s="272"/>
      <c r="BB138" s="272"/>
      <c r="BC138" s="272"/>
      <c r="BD138" s="272"/>
      <c r="BE138" s="272"/>
      <c r="BF138" s="272"/>
      <c r="BG138" s="272"/>
      <c r="BH138" s="272"/>
      <c r="BI138" s="272"/>
      <c r="BJ138" s="272"/>
      <c r="BK138" s="272"/>
      <c r="BL138" s="272"/>
      <c r="BM138" s="272"/>
      <c r="BN138" s="272"/>
      <c r="BO138" s="272"/>
      <c r="BP138" s="272"/>
      <c r="BQ138" s="272"/>
      <c r="BR138" s="272"/>
      <c r="BS138" s="272"/>
      <c r="BT138" s="272"/>
      <c r="BU138" s="272"/>
      <c r="BV138" s="272"/>
      <c r="BW138" s="272"/>
      <c r="BX138" s="272"/>
      <c r="BY138" s="272"/>
      <c r="BZ138" s="272"/>
      <c r="CA138" s="272"/>
      <c r="CB138" s="272"/>
      <c r="CC138" s="272"/>
      <c r="CD138" s="272"/>
      <c r="CE138" s="272"/>
      <c r="CF138" s="272"/>
      <c r="CG138" s="272"/>
      <c r="CH138" s="272"/>
      <c r="CI138" s="272"/>
      <c r="CJ138" s="272"/>
      <c r="CK138" s="272"/>
      <c r="CL138" s="272"/>
      <c r="CM138" s="272"/>
      <c r="CN138" s="272"/>
      <c r="CO138" s="272"/>
      <c r="CP138" s="272"/>
      <c r="CQ138" s="272"/>
      <c r="CR138" s="272"/>
      <c r="CS138" s="272"/>
      <c r="CT138" s="272"/>
      <c r="CU138" s="272"/>
      <c r="CV138" s="272"/>
      <c r="CW138" s="272"/>
      <c r="CX138" s="272"/>
      <c r="CY138" s="272"/>
      <c r="CZ138" s="272"/>
      <c r="DA138" s="272"/>
      <c r="DB138" s="272"/>
      <c r="DC138" s="272"/>
      <c r="DD138" s="272"/>
      <c r="DE138" s="272"/>
      <c r="DF138" s="272"/>
      <c r="DG138" s="272"/>
      <c r="DH138" s="272"/>
      <c r="DI138" s="272"/>
      <c r="DJ138" s="272"/>
      <c r="DK138" s="272"/>
      <c r="DL138" s="272"/>
      <c r="DM138" s="272"/>
      <c r="DN138" s="272"/>
      <c r="DO138" s="272"/>
      <c r="DP138" s="272"/>
      <c r="DQ138" s="272"/>
      <c r="DR138" s="272"/>
      <c r="DS138" s="272"/>
      <c r="DT138" s="272"/>
    </row>
    <row r="139" spans="1:124" s="220" customFormat="1" ht="34.5" hidden="1" customHeight="1" x14ac:dyDescent="0.25">
      <c r="A139" s="296"/>
      <c r="B139" s="297"/>
      <c r="C139" s="246"/>
      <c r="D139" s="222"/>
      <c r="E139" s="240">
        <f>SUM(F139,I139)</f>
        <v>0</v>
      </c>
      <c r="F139" s="240"/>
      <c r="G139" s="225"/>
      <c r="H139" s="225"/>
      <c r="I139" s="225"/>
      <c r="J139" s="219">
        <f>SUM(L139,O139)</f>
        <v>0</v>
      </c>
      <c r="K139" s="219"/>
      <c r="L139" s="218"/>
      <c r="M139" s="218"/>
      <c r="N139" s="218"/>
      <c r="O139" s="218"/>
      <c r="P139" s="218"/>
      <c r="Q139" s="218"/>
      <c r="R139" s="219">
        <f>SUM(E139,J139)</f>
        <v>0</v>
      </c>
      <c r="S139" s="266"/>
      <c r="T139" s="266"/>
      <c r="U139" s="266"/>
      <c r="V139" s="266"/>
      <c r="W139" s="266"/>
      <c r="X139" s="266"/>
      <c r="Y139" s="266"/>
      <c r="Z139" s="266"/>
      <c r="AA139" s="266"/>
      <c r="AB139" s="266"/>
      <c r="AC139" s="266"/>
      <c r="AD139" s="266"/>
      <c r="AE139" s="266"/>
      <c r="AF139" s="266"/>
      <c r="AG139" s="266"/>
      <c r="AH139" s="266"/>
      <c r="AI139" s="266"/>
      <c r="AJ139" s="266"/>
      <c r="AK139" s="266"/>
      <c r="AL139" s="266"/>
      <c r="AM139" s="266"/>
      <c r="AN139" s="266"/>
      <c r="AO139" s="266"/>
      <c r="AP139" s="266"/>
      <c r="AQ139" s="266"/>
      <c r="AR139" s="266"/>
      <c r="AS139" s="266"/>
      <c r="AT139" s="266"/>
      <c r="AU139" s="266"/>
      <c r="AV139" s="266"/>
      <c r="AW139" s="266"/>
      <c r="AX139" s="266"/>
      <c r="AY139" s="266"/>
      <c r="AZ139" s="266"/>
      <c r="BA139" s="266"/>
      <c r="BB139" s="266"/>
      <c r="BC139" s="266"/>
      <c r="BD139" s="266"/>
      <c r="BE139" s="266"/>
      <c r="BF139" s="266"/>
      <c r="BG139" s="266"/>
      <c r="BH139" s="266"/>
      <c r="BI139" s="266"/>
      <c r="BJ139" s="266"/>
      <c r="BK139" s="266"/>
      <c r="BL139" s="266"/>
      <c r="BM139" s="266"/>
      <c r="BN139" s="266"/>
      <c r="BO139" s="266"/>
      <c r="BP139" s="266"/>
      <c r="BQ139" s="266"/>
      <c r="BR139" s="266"/>
      <c r="BS139" s="266"/>
      <c r="BT139" s="266"/>
      <c r="BU139" s="266"/>
      <c r="BV139" s="266"/>
      <c r="BW139" s="266"/>
      <c r="BX139" s="266"/>
      <c r="BY139" s="266"/>
      <c r="BZ139" s="266"/>
      <c r="CA139" s="266"/>
      <c r="CB139" s="266"/>
      <c r="CC139" s="266"/>
      <c r="CD139" s="266"/>
      <c r="CE139" s="266"/>
      <c r="CF139" s="266"/>
      <c r="CG139" s="266"/>
      <c r="CH139" s="266"/>
      <c r="CI139" s="266"/>
      <c r="CJ139" s="266"/>
      <c r="CK139" s="266"/>
      <c r="CL139" s="266"/>
      <c r="CM139" s="266"/>
      <c r="CN139" s="266"/>
      <c r="CO139" s="266"/>
      <c r="CP139" s="266"/>
      <c r="CQ139" s="266"/>
      <c r="CR139" s="266"/>
      <c r="CS139" s="266"/>
      <c r="CT139" s="266"/>
      <c r="CU139" s="266"/>
      <c r="CV139" s="266"/>
      <c r="CW139" s="266"/>
      <c r="CX139" s="266"/>
      <c r="CY139" s="266"/>
      <c r="CZ139" s="266"/>
      <c r="DA139" s="266"/>
      <c r="DB139" s="266"/>
      <c r="DC139" s="266"/>
      <c r="DD139" s="266"/>
      <c r="DE139" s="266"/>
      <c r="DF139" s="266"/>
      <c r="DG139" s="266"/>
      <c r="DH139" s="266"/>
      <c r="DI139" s="266"/>
      <c r="DJ139" s="266"/>
      <c r="DK139" s="266"/>
      <c r="DL139" s="266"/>
      <c r="DM139" s="266"/>
      <c r="DN139" s="266"/>
      <c r="DO139" s="266"/>
      <c r="DP139" s="266"/>
      <c r="DQ139" s="266"/>
      <c r="DR139" s="266"/>
      <c r="DS139" s="266"/>
      <c r="DT139" s="266"/>
    </row>
    <row r="140" spans="1:124" s="220" customFormat="1" ht="23.25" hidden="1" customHeight="1" x14ac:dyDescent="0.25">
      <c r="A140" s="298"/>
      <c r="B140" s="299"/>
      <c r="C140" s="298"/>
      <c r="D140" s="287"/>
      <c r="E140" s="232"/>
      <c r="G140" s="225"/>
      <c r="H140" s="225"/>
      <c r="I140" s="225"/>
      <c r="J140" s="219">
        <f>SUM(L140,O140)</f>
        <v>0</v>
      </c>
      <c r="K140" s="219"/>
      <c r="L140" s="218"/>
      <c r="M140" s="218"/>
      <c r="N140" s="218"/>
      <c r="O140" s="218"/>
      <c r="P140" s="218"/>
      <c r="Q140" s="218"/>
      <c r="R140" s="219">
        <f>SUM(E149,J140)</f>
        <v>0</v>
      </c>
      <c r="S140" s="266"/>
      <c r="T140" s="266"/>
      <c r="U140" s="266"/>
      <c r="V140" s="266"/>
      <c r="W140" s="266"/>
      <c r="X140" s="266"/>
      <c r="Y140" s="266"/>
      <c r="Z140" s="266"/>
      <c r="AA140" s="266"/>
      <c r="AB140" s="266"/>
      <c r="AC140" s="266"/>
      <c r="AD140" s="266"/>
      <c r="AE140" s="266"/>
      <c r="AF140" s="266"/>
      <c r="AG140" s="266"/>
      <c r="AH140" s="266"/>
      <c r="AI140" s="266"/>
      <c r="AJ140" s="266"/>
      <c r="AK140" s="266"/>
      <c r="AL140" s="266"/>
      <c r="AM140" s="266"/>
      <c r="AN140" s="266"/>
      <c r="AO140" s="266"/>
      <c r="AP140" s="266"/>
      <c r="AQ140" s="266"/>
      <c r="AR140" s="266"/>
      <c r="AS140" s="266"/>
      <c r="AT140" s="266"/>
      <c r="AU140" s="266"/>
      <c r="AV140" s="266"/>
      <c r="AW140" s="266"/>
      <c r="AX140" s="266"/>
      <c r="AY140" s="266"/>
      <c r="AZ140" s="266"/>
      <c r="BA140" s="266"/>
      <c r="BB140" s="266"/>
      <c r="BC140" s="266"/>
      <c r="BD140" s="266"/>
      <c r="BE140" s="266"/>
      <c r="BF140" s="266"/>
      <c r="BG140" s="266"/>
      <c r="BH140" s="266"/>
      <c r="BI140" s="266"/>
      <c r="BJ140" s="266"/>
      <c r="BK140" s="266"/>
      <c r="BL140" s="266"/>
      <c r="BM140" s="266"/>
      <c r="BN140" s="266"/>
      <c r="BO140" s="266"/>
      <c r="BP140" s="266"/>
      <c r="BQ140" s="266"/>
      <c r="BR140" s="266"/>
      <c r="BS140" s="266"/>
      <c r="BT140" s="266"/>
      <c r="BU140" s="266"/>
      <c r="BV140" s="266"/>
      <c r="BW140" s="266"/>
      <c r="BX140" s="266"/>
      <c r="BY140" s="266"/>
      <c r="BZ140" s="266"/>
      <c r="CA140" s="266"/>
      <c r="CB140" s="266"/>
      <c r="CC140" s="266"/>
      <c r="CD140" s="266"/>
      <c r="CE140" s="266"/>
      <c r="CF140" s="266"/>
      <c r="CG140" s="266"/>
      <c r="CH140" s="266"/>
      <c r="CI140" s="266"/>
      <c r="CJ140" s="266"/>
      <c r="CK140" s="266"/>
      <c r="CL140" s="266"/>
      <c r="CM140" s="266"/>
      <c r="CN140" s="266"/>
      <c r="CO140" s="266"/>
      <c r="CP140" s="266"/>
      <c r="CQ140" s="266"/>
      <c r="CR140" s="266"/>
      <c r="CS140" s="266"/>
      <c r="CT140" s="266"/>
      <c r="CU140" s="266"/>
      <c r="CV140" s="266"/>
      <c r="CW140" s="266"/>
      <c r="CX140" s="266"/>
      <c r="CY140" s="266"/>
      <c r="CZ140" s="266"/>
      <c r="DA140" s="266"/>
      <c r="DB140" s="266"/>
      <c r="DC140" s="266"/>
      <c r="DD140" s="266"/>
      <c r="DE140" s="266"/>
      <c r="DF140" s="266"/>
      <c r="DG140" s="266"/>
      <c r="DH140" s="266"/>
      <c r="DI140" s="266"/>
      <c r="DJ140" s="266"/>
      <c r="DK140" s="266"/>
      <c r="DL140" s="266"/>
      <c r="DM140" s="266"/>
      <c r="DN140" s="266"/>
      <c r="DO140" s="266"/>
      <c r="DP140" s="266"/>
      <c r="DQ140" s="266"/>
      <c r="DR140" s="266"/>
      <c r="DS140" s="266"/>
      <c r="DT140" s="266"/>
    </row>
    <row r="141" spans="1:124" s="220" customFormat="1" ht="33.75" hidden="1" customHeight="1" x14ac:dyDescent="0.25">
      <c r="A141" s="217"/>
      <c r="B141" s="217"/>
      <c r="C141" s="246"/>
      <c r="D141" s="239"/>
      <c r="E141" s="240">
        <f t="shared" si="45"/>
        <v>0</v>
      </c>
      <c r="F141" s="240"/>
      <c r="G141" s="225"/>
      <c r="H141" s="225"/>
      <c r="I141" s="225"/>
      <c r="J141" s="219"/>
      <c r="K141" s="219"/>
      <c r="L141" s="218"/>
      <c r="M141" s="218"/>
      <c r="N141" s="218"/>
      <c r="O141" s="218"/>
      <c r="P141" s="218"/>
      <c r="Q141" s="218"/>
      <c r="R141" s="219">
        <f>SUM(E141,J141)</f>
        <v>0</v>
      </c>
      <c r="S141" s="266"/>
      <c r="T141" s="266"/>
      <c r="U141" s="266"/>
      <c r="V141" s="266"/>
      <c r="W141" s="266"/>
      <c r="X141" s="266"/>
      <c r="Y141" s="266"/>
      <c r="Z141" s="266"/>
      <c r="AA141" s="266"/>
      <c r="AB141" s="266"/>
      <c r="AC141" s="266"/>
      <c r="AD141" s="266"/>
      <c r="AE141" s="266"/>
      <c r="AF141" s="266"/>
      <c r="AG141" s="266"/>
      <c r="AH141" s="266"/>
      <c r="AI141" s="266"/>
      <c r="AJ141" s="266"/>
      <c r="AK141" s="266"/>
      <c r="AL141" s="266"/>
      <c r="AM141" s="266"/>
      <c r="AN141" s="266"/>
      <c r="AO141" s="266"/>
      <c r="AP141" s="266"/>
      <c r="AQ141" s="266"/>
      <c r="AR141" s="266"/>
      <c r="AS141" s="266"/>
      <c r="AT141" s="266"/>
      <c r="AU141" s="266"/>
      <c r="AV141" s="266"/>
      <c r="AW141" s="266"/>
      <c r="AX141" s="266"/>
      <c r="AY141" s="266"/>
      <c r="AZ141" s="266"/>
      <c r="BA141" s="266"/>
      <c r="BB141" s="266"/>
      <c r="BC141" s="266"/>
      <c r="BD141" s="266"/>
      <c r="BE141" s="266"/>
      <c r="BF141" s="266"/>
      <c r="BG141" s="266"/>
      <c r="BH141" s="266"/>
      <c r="BI141" s="266"/>
      <c r="BJ141" s="266"/>
      <c r="BK141" s="266"/>
      <c r="BL141" s="266"/>
      <c r="BM141" s="266"/>
      <c r="BN141" s="266"/>
      <c r="BO141" s="266"/>
      <c r="BP141" s="266"/>
      <c r="BQ141" s="266"/>
      <c r="BR141" s="266"/>
      <c r="BS141" s="266"/>
      <c r="BT141" s="266"/>
      <c r="BU141" s="266"/>
      <c r="BV141" s="266"/>
      <c r="BW141" s="266"/>
      <c r="BX141" s="266"/>
      <c r="BY141" s="266"/>
      <c r="BZ141" s="266"/>
      <c r="CA141" s="266"/>
      <c r="CB141" s="266"/>
      <c r="CC141" s="266"/>
      <c r="CD141" s="266"/>
      <c r="CE141" s="266"/>
      <c r="CF141" s="266"/>
      <c r="CG141" s="266"/>
      <c r="CH141" s="266"/>
      <c r="CI141" s="266"/>
      <c r="CJ141" s="266"/>
      <c r="CK141" s="266"/>
      <c r="CL141" s="266"/>
      <c r="CM141" s="266"/>
      <c r="CN141" s="266"/>
      <c r="CO141" s="266"/>
      <c r="CP141" s="266"/>
      <c r="CQ141" s="266"/>
      <c r="CR141" s="266"/>
      <c r="CS141" s="266"/>
      <c r="CT141" s="266"/>
      <c r="CU141" s="266"/>
      <c r="CV141" s="266"/>
      <c r="CW141" s="266"/>
      <c r="CX141" s="266"/>
      <c r="CY141" s="266"/>
      <c r="CZ141" s="266"/>
      <c r="DA141" s="266"/>
      <c r="DB141" s="266"/>
      <c r="DC141" s="266"/>
      <c r="DD141" s="266"/>
      <c r="DE141" s="266"/>
      <c r="DF141" s="266"/>
      <c r="DG141" s="266"/>
      <c r="DH141" s="266"/>
      <c r="DI141" s="266"/>
      <c r="DJ141" s="266"/>
      <c r="DK141" s="266"/>
      <c r="DL141" s="266"/>
      <c r="DM141" s="266"/>
      <c r="DN141" s="266"/>
      <c r="DO141" s="266"/>
      <c r="DP141" s="266"/>
      <c r="DQ141" s="266"/>
      <c r="DR141" s="266"/>
      <c r="DS141" s="266"/>
      <c r="DT141" s="266"/>
    </row>
    <row r="142" spans="1:124" s="220" customFormat="1" ht="25.5" hidden="1" customHeight="1" x14ac:dyDescent="0.25">
      <c r="A142" s="246"/>
      <c r="B142" s="246"/>
      <c r="C142" s="246"/>
      <c r="D142" s="261"/>
      <c r="E142" s="240">
        <f t="shared" si="45"/>
        <v>0</v>
      </c>
      <c r="F142" s="240"/>
      <c r="G142" s="225"/>
      <c r="H142" s="225"/>
      <c r="I142" s="225"/>
      <c r="J142" s="219">
        <f t="shared" si="56"/>
        <v>0</v>
      </c>
      <c r="K142" s="219"/>
      <c r="L142" s="218"/>
      <c r="M142" s="218"/>
      <c r="N142" s="218"/>
      <c r="O142" s="218"/>
      <c r="P142" s="218"/>
      <c r="Q142" s="218"/>
      <c r="R142" s="284">
        <f>SUM(J142,E142)</f>
        <v>0</v>
      </c>
      <c r="S142" s="266"/>
      <c r="T142" s="266"/>
      <c r="U142" s="266"/>
      <c r="V142" s="266"/>
      <c r="W142" s="266"/>
      <c r="X142" s="266"/>
      <c r="Y142" s="266"/>
      <c r="Z142" s="266"/>
      <c r="AA142" s="266"/>
      <c r="AB142" s="266"/>
      <c r="AC142" s="266"/>
      <c r="AD142" s="266"/>
      <c r="AE142" s="266"/>
      <c r="AF142" s="266"/>
      <c r="AG142" s="266"/>
      <c r="AH142" s="266"/>
      <c r="AI142" s="266"/>
      <c r="AJ142" s="266"/>
      <c r="AK142" s="266"/>
      <c r="AL142" s="266"/>
      <c r="AM142" s="266"/>
      <c r="AN142" s="266"/>
      <c r="AO142" s="266"/>
      <c r="AP142" s="266"/>
      <c r="AQ142" s="266"/>
      <c r="AR142" s="266"/>
      <c r="AS142" s="266"/>
      <c r="AT142" s="266"/>
      <c r="AU142" s="266"/>
      <c r="AV142" s="266"/>
      <c r="AW142" s="266"/>
      <c r="AX142" s="266"/>
      <c r="AY142" s="266"/>
      <c r="AZ142" s="266"/>
      <c r="BA142" s="266"/>
      <c r="BB142" s="266"/>
      <c r="BC142" s="266"/>
      <c r="BD142" s="266"/>
      <c r="BE142" s="266"/>
      <c r="BF142" s="266"/>
      <c r="BG142" s="266"/>
      <c r="BH142" s="266"/>
      <c r="BI142" s="266"/>
      <c r="BJ142" s="266"/>
      <c r="BK142" s="266"/>
      <c r="BL142" s="266"/>
      <c r="BM142" s="266"/>
      <c r="BN142" s="266"/>
      <c r="BO142" s="266"/>
      <c r="BP142" s="266"/>
      <c r="BQ142" s="266"/>
      <c r="BR142" s="266"/>
      <c r="BS142" s="266"/>
      <c r="BT142" s="266"/>
      <c r="BU142" s="266"/>
      <c r="BV142" s="266"/>
      <c r="BW142" s="266"/>
      <c r="BX142" s="266"/>
      <c r="BY142" s="266"/>
      <c r="BZ142" s="266"/>
      <c r="CA142" s="266"/>
      <c r="CB142" s="266"/>
      <c r="CC142" s="266"/>
      <c r="CD142" s="266"/>
      <c r="CE142" s="266"/>
      <c r="CF142" s="266"/>
      <c r="CG142" s="266"/>
      <c r="CH142" s="266"/>
      <c r="CI142" s="266"/>
      <c r="CJ142" s="266"/>
      <c r="CK142" s="266"/>
      <c r="CL142" s="266"/>
      <c r="CM142" s="266"/>
      <c r="CN142" s="266"/>
      <c r="CO142" s="266"/>
      <c r="CP142" s="266"/>
      <c r="CQ142" s="266"/>
      <c r="CR142" s="266"/>
      <c r="CS142" s="266"/>
      <c r="CT142" s="266"/>
      <c r="CU142" s="266"/>
      <c r="CV142" s="266"/>
      <c r="CW142" s="266"/>
      <c r="CX142" s="266"/>
      <c r="CY142" s="266"/>
      <c r="CZ142" s="266"/>
      <c r="DA142" s="266"/>
      <c r="DB142" s="266"/>
      <c r="DC142" s="266"/>
      <c r="DD142" s="266"/>
      <c r="DE142" s="266"/>
      <c r="DF142" s="266"/>
      <c r="DG142" s="266"/>
      <c r="DH142" s="266"/>
      <c r="DI142" s="266"/>
      <c r="DJ142" s="266"/>
      <c r="DK142" s="266"/>
      <c r="DL142" s="266"/>
      <c r="DM142" s="266"/>
      <c r="DN142" s="266"/>
      <c r="DO142" s="266"/>
      <c r="DP142" s="266"/>
      <c r="DQ142" s="266"/>
      <c r="DR142" s="266"/>
      <c r="DS142" s="266"/>
      <c r="DT142" s="266"/>
    </row>
    <row r="143" spans="1:124" s="220" customFormat="1" ht="21" hidden="1" customHeight="1" x14ac:dyDescent="0.25">
      <c r="A143" s="246"/>
      <c r="B143" s="246"/>
      <c r="C143" s="246"/>
      <c r="D143" s="226"/>
      <c r="E143" s="240">
        <f t="shared" si="45"/>
        <v>0</v>
      </c>
      <c r="F143" s="240"/>
      <c r="G143" s="247"/>
      <c r="H143" s="247"/>
      <c r="I143" s="247"/>
      <c r="J143" s="219">
        <f>SUM(L143,O143)</f>
        <v>0</v>
      </c>
      <c r="K143" s="219"/>
      <c r="L143" s="247"/>
      <c r="M143" s="247"/>
      <c r="N143" s="247"/>
      <c r="O143" s="247"/>
      <c r="P143" s="247"/>
      <c r="Q143" s="247"/>
      <c r="R143" s="284">
        <f t="shared" ref="R143:R149" si="59">SUM(E143,J143)</f>
        <v>0</v>
      </c>
      <c r="S143" s="266"/>
      <c r="T143" s="266"/>
      <c r="U143" s="266"/>
      <c r="V143" s="266"/>
      <c r="W143" s="266"/>
      <c r="X143" s="266"/>
      <c r="Y143" s="266"/>
      <c r="Z143" s="266"/>
      <c r="AA143" s="266"/>
      <c r="AB143" s="266"/>
      <c r="AC143" s="266"/>
      <c r="AD143" s="266"/>
      <c r="AE143" s="266"/>
      <c r="AF143" s="266"/>
      <c r="AG143" s="266"/>
      <c r="AH143" s="266"/>
      <c r="AI143" s="266"/>
      <c r="AJ143" s="266"/>
      <c r="AK143" s="266"/>
      <c r="AL143" s="266"/>
      <c r="AM143" s="266"/>
      <c r="AN143" s="266"/>
      <c r="AO143" s="266"/>
      <c r="AP143" s="266"/>
      <c r="AQ143" s="266"/>
      <c r="AR143" s="266"/>
      <c r="AS143" s="266"/>
      <c r="AT143" s="266"/>
      <c r="AU143" s="266"/>
      <c r="AV143" s="266"/>
      <c r="AW143" s="266"/>
      <c r="AX143" s="266"/>
      <c r="AY143" s="266"/>
      <c r="AZ143" s="266"/>
      <c r="BA143" s="266"/>
      <c r="BB143" s="266"/>
      <c r="BC143" s="266"/>
      <c r="BD143" s="266"/>
      <c r="BE143" s="266"/>
      <c r="BF143" s="266"/>
      <c r="BG143" s="266"/>
      <c r="BH143" s="266"/>
      <c r="BI143" s="266"/>
      <c r="BJ143" s="266"/>
      <c r="BK143" s="266"/>
      <c r="BL143" s="266"/>
      <c r="BM143" s="266"/>
      <c r="BN143" s="266"/>
      <c r="BO143" s="266"/>
      <c r="BP143" s="266"/>
      <c r="BQ143" s="266"/>
      <c r="BR143" s="266"/>
      <c r="BS143" s="266"/>
      <c r="BT143" s="266"/>
      <c r="BU143" s="266"/>
      <c r="BV143" s="266"/>
      <c r="BW143" s="266"/>
      <c r="BX143" s="266"/>
      <c r="BY143" s="266"/>
      <c r="BZ143" s="266"/>
      <c r="CA143" s="266"/>
      <c r="CB143" s="266"/>
      <c r="CC143" s="266"/>
      <c r="CD143" s="266"/>
      <c r="CE143" s="266"/>
      <c r="CF143" s="266"/>
      <c r="CG143" s="266"/>
      <c r="CH143" s="266"/>
      <c r="CI143" s="266"/>
      <c r="CJ143" s="266"/>
      <c r="CK143" s="266"/>
      <c r="CL143" s="266"/>
      <c r="CM143" s="266"/>
      <c r="CN143" s="266"/>
      <c r="CO143" s="266"/>
      <c r="CP143" s="266"/>
      <c r="CQ143" s="266"/>
      <c r="CR143" s="266"/>
      <c r="CS143" s="266"/>
      <c r="CT143" s="266"/>
      <c r="CU143" s="266"/>
      <c r="CV143" s="266"/>
      <c r="CW143" s="266"/>
      <c r="CX143" s="266"/>
      <c r="CY143" s="266"/>
      <c r="CZ143" s="266"/>
      <c r="DA143" s="266"/>
      <c r="DB143" s="266"/>
      <c r="DC143" s="266"/>
      <c r="DD143" s="266"/>
      <c r="DE143" s="266"/>
      <c r="DF143" s="266"/>
      <c r="DG143" s="266"/>
      <c r="DH143" s="266"/>
      <c r="DI143" s="266"/>
      <c r="DJ143" s="266"/>
      <c r="DK143" s="266"/>
      <c r="DL143" s="266"/>
      <c r="DM143" s="266"/>
      <c r="DN143" s="266"/>
      <c r="DO143" s="266"/>
      <c r="DP143" s="266"/>
      <c r="DQ143" s="266"/>
      <c r="DR143" s="266"/>
      <c r="DS143" s="266"/>
      <c r="DT143" s="266"/>
    </row>
    <row r="144" spans="1:124" s="220" customFormat="1" ht="56.25" hidden="1" customHeight="1" x14ac:dyDescent="0.25">
      <c r="A144" s="250"/>
      <c r="B144" s="250"/>
      <c r="C144" s="246"/>
      <c r="D144" s="252"/>
      <c r="E144" s="240">
        <f>SUM(E145)</f>
        <v>0</v>
      </c>
      <c r="F144" s="254"/>
      <c r="G144" s="254"/>
      <c r="H144" s="254"/>
      <c r="I144" s="254">
        <f t="shared" ref="I144:R144" si="60">SUM(I145)</f>
        <v>0</v>
      </c>
      <c r="J144" s="254">
        <f t="shared" si="60"/>
        <v>0</v>
      </c>
      <c r="K144" s="254"/>
      <c r="L144" s="254">
        <f t="shared" si="60"/>
        <v>0</v>
      </c>
      <c r="M144" s="254">
        <f t="shared" si="60"/>
        <v>0</v>
      </c>
      <c r="N144" s="254">
        <f t="shared" si="60"/>
        <v>0</v>
      </c>
      <c r="O144" s="254">
        <f t="shared" si="60"/>
        <v>0</v>
      </c>
      <c r="P144" s="254">
        <f t="shared" si="60"/>
        <v>0</v>
      </c>
      <c r="Q144" s="254">
        <f t="shared" si="60"/>
        <v>0</v>
      </c>
      <c r="R144" s="254">
        <f t="shared" si="60"/>
        <v>0</v>
      </c>
      <c r="S144" s="266"/>
      <c r="T144" s="266"/>
      <c r="U144" s="266"/>
      <c r="V144" s="266"/>
      <c r="W144" s="266"/>
      <c r="X144" s="266"/>
      <c r="Y144" s="266"/>
      <c r="Z144" s="266"/>
      <c r="AA144" s="266"/>
      <c r="AB144" s="266"/>
      <c r="AC144" s="266"/>
      <c r="AD144" s="266"/>
      <c r="AE144" s="266"/>
      <c r="AF144" s="266"/>
      <c r="AG144" s="266"/>
      <c r="AH144" s="266"/>
      <c r="AI144" s="266"/>
      <c r="AJ144" s="266"/>
      <c r="AK144" s="266"/>
      <c r="AL144" s="266"/>
      <c r="AM144" s="266"/>
      <c r="AN144" s="266"/>
      <c r="AO144" s="266"/>
      <c r="AP144" s="266"/>
      <c r="AQ144" s="266"/>
      <c r="AR144" s="266"/>
      <c r="AS144" s="266"/>
      <c r="AT144" s="266"/>
      <c r="AU144" s="266"/>
      <c r="AV144" s="266"/>
      <c r="AW144" s="266"/>
      <c r="AX144" s="266"/>
      <c r="AY144" s="266"/>
      <c r="AZ144" s="266"/>
      <c r="BA144" s="266"/>
      <c r="BB144" s="266"/>
      <c r="BC144" s="266"/>
      <c r="BD144" s="266"/>
      <c r="BE144" s="266"/>
      <c r="BF144" s="266"/>
      <c r="BG144" s="266"/>
      <c r="BH144" s="266"/>
      <c r="BI144" s="266"/>
      <c r="BJ144" s="266"/>
      <c r="BK144" s="266"/>
      <c r="BL144" s="266"/>
      <c r="BM144" s="266"/>
      <c r="BN144" s="266"/>
      <c r="BO144" s="266"/>
      <c r="BP144" s="266"/>
      <c r="BQ144" s="266"/>
      <c r="BR144" s="266"/>
      <c r="BS144" s="266"/>
      <c r="BT144" s="266"/>
      <c r="BU144" s="266"/>
      <c r="BV144" s="266"/>
      <c r="BW144" s="266"/>
      <c r="BX144" s="266"/>
      <c r="BY144" s="266"/>
      <c r="BZ144" s="266"/>
      <c r="CA144" s="266"/>
      <c r="CB144" s="266"/>
      <c r="CC144" s="266"/>
      <c r="CD144" s="266"/>
      <c r="CE144" s="266"/>
      <c r="CF144" s="266"/>
      <c r="CG144" s="266"/>
      <c r="CH144" s="266"/>
      <c r="CI144" s="266"/>
      <c r="CJ144" s="266"/>
      <c r="CK144" s="266"/>
      <c r="CL144" s="266"/>
      <c r="CM144" s="266"/>
      <c r="CN144" s="266"/>
      <c r="CO144" s="266"/>
      <c r="CP144" s="266"/>
      <c r="CQ144" s="266"/>
      <c r="CR144" s="266"/>
      <c r="CS144" s="266"/>
      <c r="CT144" s="266"/>
      <c r="CU144" s="266"/>
      <c r="CV144" s="266"/>
      <c r="CW144" s="266"/>
      <c r="CX144" s="266"/>
      <c r="CY144" s="266"/>
      <c r="CZ144" s="266"/>
      <c r="DA144" s="266"/>
      <c r="DB144" s="266"/>
      <c r="DC144" s="266"/>
      <c r="DD144" s="266"/>
      <c r="DE144" s="266"/>
      <c r="DF144" s="266"/>
      <c r="DG144" s="266"/>
      <c r="DH144" s="266"/>
      <c r="DI144" s="266"/>
      <c r="DJ144" s="266"/>
      <c r="DK144" s="266"/>
      <c r="DL144" s="266"/>
      <c r="DM144" s="266"/>
      <c r="DN144" s="266"/>
      <c r="DO144" s="266"/>
      <c r="DP144" s="266"/>
      <c r="DQ144" s="266"/>
      <c r="DR144" s="266"/>
      <c r="DS144" s="266"/>
      <c r="DT144" s="266"/>
    </row>
    <row r="145" spans="1:124" s="244" customFormat="1" ht="51.75" hidden="1" customHeight="1" x14ac:dyDescent="0.25">
      <c r="A145" s="251"/>
      <c r="B145" s="251"/>
      <c r="C145" s="243"/>
      <c r="D145" s="234"/>
      <c r="E145" s="242">
        <f>SUM(F145,I145)</f>
        <v>0</v>
      </c>
      <c r="F145" s="242"/>
      <c r="G145" s="231"/>
      <c r="H145" s="231"/>
      <c r="I145" s="231"/>
      <c r="J145" s="265">
        <f>SUM(L145,O145)</f>
        <v>0</v>
      </c>
      <c r="K145" s="265"/>
      <c r="L145" s="231"/>
      <c r="M145" s="231"/>
      <c r="N145" s="231"/>
      <c r="O145" s="231"/>
      <c r="P145" s="231"/>
      <c r="Q145" s="231"/>
      <c r="R145" s="265">
        <f t="shared" si="59"/>
        <v>0</v>
      </c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  <c r="AM145" s="272"/>
      <c r="AN145" s="272"/>
      <c r="AO145" s="272"/>
      <c r="AP145" s="272"/>
      <c r="AQ145" s="272"/>
      <c r="AR145" s="272"/>
      <c r="AS145" s="272"/>
      <c r="AT145" s="272"/>
      <c r="AU145" s="272"/>
      <c r="AV145" s="272"/>
      <c r="AW145" s="272"/>
      <c r="AX145" s="272"/>
      <c r="AY145" s="272"/>
      <c r="AZ145" s="272"/>
      <c r="BA145" s="272"/>
      <c r="BB145" s="272"/>
      <c r="BC145" s="272"/>
      <c r="BD145" s="272"/>
      <c r="BE145" s="272"/>
      <c r="BF145" s="272"/>
      <c r="BG145" s="272"/>
      <c r="BH145" s="272"/>
      <c r="BI145" s="272"/>
      <c r="BJ145" s="272"/>
      <c r="BK145" s="272"/>
      <c r="BL145" s="272"/>
      <c r="BM145" s="272"/>
      <c r="BN145" s="272"/>
      <c r="BO145" s="272"/>
      <c r="BP145" s="272"/>
      <c r="BQ145" s="272"/>
      <c r="BR145" s="272"/>
      <c r="BS145" s="272"/>
      <c r="BT145" s="272"/>
      <c r="BU145" s="272"/>
      <c r="BV145" s="272"/>
      <c r="BW145" s="272"/>
      <c r="BX145" s="272"/>
      <c r="BY145" s="272"/>
      <c r="BZ145" s="272"/>
      <c r="CA145" s="272"/>
      <c r="CB145" s="272"/>
      <c r="CC145" s="272"/>
      <c r="CD145" s="272"/>
      <c r="CE145" s="272"/>
      <c r="CF145" s="272"/>
      <c r="CG145" s="272"/>
      <c r="CH145" s="272"/>
      <c r="CI145" s="272"/>
      <c r="CJ145" s="272"/>
      <c r="CK145" s="272"/>
      <c r="CL145" s="272"/>
      <c r="CM145" s="272"/>
      <c r="CN145" s="272"/>
      <c r="CO145" s="272"/>
      <c r="CP145" s="272"/>
      <c r="CQ145" s="272"/>
      <c r="CR145" s="272"/>
      <c r="CS145" s="272"/>
      <c r="CT145" s="272"/>
      <c r="CU145" s="272"/>
      <c r="CV145" s="272"/>
      <c r="CW145" s="272"/>
      <c r="CX145" s="272"/>
      <c r="CY145" s="272"/>
      <c r="CZ145" s="272"/>
      <c r="DA145" s="272"/>
      <c r="DB145" s="272"/>
      <c r="DC145" s="272"/>
      <c r="DD145" s="272"/>
      <c r="DE145" s="272"/>
      <c r="DF145" s="272"/>
      <c r="DG145" s="272"/>
      <c r="DH145" s="272"/>
      <c r="DI145" s="272"/>
      <c r="DJ145" s="272"/>
      <c r="DK145" s="272"/>
      <c r="DL145" s="272"/>
      <c r="DM145" s="272"/>
      <c r="DN145" s="272"/>
      <c r="DO145" s="272"/>
      <c r="DP145" s="272"/>
      <c r="DQ145" s="272"/>
      <c r="DR145" s="272"/>
      <c r="DS145" s="272"/>
      <c r="DT145" s="272"/>
    </row>
    <row r="146" spans="1:124" s="220" customFormat="1" ht="41.25" hidden="1" customHeight="1" x14ac:dyDescent="0.25">
      <c r="A146" s="250"/>
      <c r="B146" s="250"/>
      <c r="C146" s="246"/>
      <c r="D146" s="252"/>
      <c r="E146" s="240">
        <f>SUM(E147:E148)</f>
        <v>0</v>
      </c>
      <c r="F146" s="254"/>
      <c r="G146" s="254"/>
      <c r="H146" s="254"/>
      <c r="I146" s="254">
        <f t="shared" ref="I146:R146" si="61">SUM(I147:I148)</f>
        <v>0</v>
      </c>
      <c r="J146" s="254">
        <f t="shared" si="61"/>
        <v>0</v>
      </c>
      <c r="K146" s="254"/>
      <c r="L146" s="254">
        <f t="shared" si="61"/>
        <v>0</v>
      </c>
      <c r="M146" s="254">
        <f t="shared" si="61"/>
        <v>0</v>
      </c>
      <c r="N146" s="254">
        <f t="shared" si="61"/>
        <v>0</v>
      </c>
      <c r="O146" s="254">
        <f t="shared" si="61"/>
        <v>0</v>
      </c>
      <c r="P146" s="254">
        <f t="shared" si="61"/>
        <v>0</v>
      </c>
      <c r="Q146" s="254">
        <f t="shared" si="61"/>
        <v>0</v>
      </c>
      <c r="R146" s="254">
        <f t="shared" si="61"/>
        <v>0</v>
      </c>
      <c r="S146" s="266"/>
      <c r="T146" s="266"/>
      <c r="U146" s="266"/>
      <c r="V146" s="266"/>
      <c r="W146" s="266"/>
      <c r="X146" s="266"/>
      <c r="Y146" s="266"/>
      <c r="Z146" s="266"/>
      <c r="AA146" s="266"/>
      <c r="AB146" s="266"/>
      <c r="AC146" s="266"/>
      <c r="AD146" s="266"/>
      <c r="AE146" s="266"/>
      <c r="AF146" s="266"/>
      <c r="AG146" s="266"/>
      <c r="AH146" s="266"/>
      <c r="AI146" s="266"/>
      <c r="AJ146" s="266"/>
      <c r="AK146" s="266"/>
      <c r="AL146" s="266"/>
      <c r="AM146" s="266"/>
      <c r="AN146" s="266"/>
      <c r="AO146" s="266"/>
      <c r="AP146" s="266"/>
      <c r="AQ146" s="266"/>
      <c r="AR146" s="266"/>
      <c r="AS146" s="266"/>
      <c r="AT146" s="266"/>
      <c r="AU146" s="266"/>
      <c r="AV146" s="266"/>
      <c r="AW146" s="266"/>
      <c r="AX146" s="266"/>
      <c r="AY146" s="266"/>
      <c r="AZ146" s="266"/>
      <c r="BA146" s="266"/>
      <c r="BB146" s="266"/>
      <c r="BC146" s="266"/>
      <c r="BD146" s="266"/>
      <c r="BE146" s="266"/>
      <c r="BF146" s="266"/>
      <c r="BG146" s="266"/>
      <c r="BH146" s="266"/>
      <c r="BI146" s="266"/>
      <c r="BJ146" s="266"/>
      <c r="BK146" s="266"/>
      <c r="BL146" s="266"/>
      <c r="BM146" s="266"/>
      <c r="BN146" s="266"/>
      <c r="BO146" s="266"/>
      <c r="BP146" s="266"/>
      <c r="BQ146" s="266"/>
      <c r="BR146" s="266"/>
      <c r="BS146" s="266"/>
      <c r="BT146" s="266"/>
      <c r="BU146" s="266"/>
      <c r="BV146" s="266"/>
      <c r="BW146" s="266"/>
      <c r="BX146" s="266"/>
      <c r="BY146" s="266"/>
      <c r="BZ146" s="266"/>
      <c r="CA146" s="266"/>
      <c r="CB146" s="266"/>
      <c r="CC146" s="266"/>
      <c r="CD146" s="266"/>
      <c r="CE146" s="266"/>
      <c r="CF146" s="266"/>
      <c r="CG146" s="266"/>
      <c r="CH146" s="266"/>
      <c r="CI146" s="266"/>
      <c r="CJ146" s="266"/>
      <c r="CK146" s="266"/>
      <c r="CL146" s="266"/>
      <c r="CM146" s="266"/>
      <c r="CN146" s="266"/>
      <c r="CO146" s="266"/>
      <c r="CP146" s="266"/>
      <c r="CQ146" s="266"/>
      <c r="CR146" s="266"/>
      <c r="CS146" s="266"/>
      <c r="CT146" s="266"/>
      <c r="CU146" s="266"/>
      <c r="CV146" s="266"/>
      <c r="CW146" s="266"/>
      <c r="CX146" s="266"/>
      <c r="CY146" s="266"/>
      <c r="CZ146" s="266"/>
      <c r="DA146" s="266"/>
      <c r="DB146" s="266"/>
      <c r="DC146" s="266"/>
      <c r="DD146" s="266"/>
      <c r="DE146" s="266"/>
      <c r="DF146" s="266"/>
      <c r="DG146" s="266"/>
      <c r="DH146" s="266"/>
      <c r="DI146" s="266"/>
      <c r="DJ146" s="266"/>
      <c r="DK146" s="266"/>
      <c r="DL146" s="266"/>
      <c r="DM146" s="266"/>
      <c r="DN146" s="266"/>
      <c r="DO146" s="266"/>
      <c r="DP146" s="266"/>
      <c r="DQ146" s="266"/>
      <c r="DR146" s="266"/>
      <c r="DS146" s="266"/>
      <c r="DT146" s="266"/>
    </row>
    <row r="147" spans="1:124" s="244" customFormat="1" ht="42" hidden="1" customHeight="1" x14ac:dyDescent="0.25">
      <c r="A147" s="243"/>
      <c r="B147" s="243"/>
      <c r="C147" s="243"/>
      <c r="D147" s="227"/>
      <c r="E147" s="242">
        <f>SUM(F147,I147)</f>
        <v>0</v>
      </c>
      <c r="F147" s="242"/>
      <c r="G147" s="242"/>
      <c r="H147" s="242"/>
      <c r="I147" s="231"/>
      <c r="J147" s="265">
        <f>SUM(L147,O147)</f>
        <v>0</v>
      </c>
      <c r="K147" s="265"/>
      <c r="L147" s="231"/>
      <c r="M147" s="231"/>
      <c r="N147" s="231"/>
      <c r="O147" s="231"/>
      <c r="P147" s="231"/>
      <c r="Q147" s="231"/>
      <c r="R147" s="265">
        <f t="shared" si="59"/>
        <v>0</v>
      </c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  <c r="AM147" s="272"/>
      <c r="AN147" s="272"/>
      <c r="AO147" s="272"/>
      <c r="AP147" s="272"/>
      <c r="AQ147" s="272"/>
      <c r="AR147" s="272"/>
      <c r="AS147" s="272"/>
      <c r="AT147" s="272"/>
      <c r="AU147" s="272"/>
      <c r="AV147" s="272"/>
      <c r="AW147" s="272"/>
      <c r="AX147" s="272"/>
      <c r="AY147" s="272"/>
      <c r="AZ147" s="272"/>
      <c r="BA147" s="272"/>
      <c r="BB147" s="272"/>
      <c r="BC147" s="272"/>
      <c r="BD147" s="272"/>
      <c r="BE147" s="272"/>
      <c r="BF147" s="272"/>
      <c r="BG147" s="272"/>
      <c r="BH147" s="272"/>
      <c r="BI147" s="272"/>
      <c r="BJ147" s="272"/>
      <c r="BK147" s="272"/>
      <c r="BL147" s="272"/>
      <c r="BM147" s="272"/>
      <c r="BN147" s="272"/>
      <c r="BO147" s="272"/>
      <c r="BP147" s="272"/>
      <c r="BQ147" s="272"/>
      <c r="BR147" s="272"/>
      <c r="BS147" s="272"/>
      <c r="BT147" s="272"/>
      <c r="BU147" s="272"/>
      <c r="BV147" s="272"/>
      <c r="BW147" s="272"/>
      <c r="BX147" s="272"/>
      <c r="BY147" s="272"/>
      <c r="BZ147" s="272"/>
      <c r="CA147" s="272"/>
      <c r="CB147" s="272"/>
      <c r="CC147" s="272"/>
      <c r="CD147" s="272"/>
      <c r="CE147" s="272"/>
      <c r="CF147" s="272"/>
      <c r="CG147" s="272"/>
      <c r="CH147" s="272"/>
      <c r="CI147" s="272"/>
      <c r="CJ147" s="272"/>
      <c r="CK147" s="272"/>
      <c r="CL147" s="272"/>
      <c r="CM147" s="272"/>
      <c r="CN147" s="272"/>
      <c r="CO147" s="272"/>
      <c r="CP147" s="272"/>
      <c r="CQ147" s="272"/>
      <c r="CR147" s="272"/>
      <c r="CS147" s="272"/>
      <c r="CT147" s="272"/>
      <c r="CU147" s="272"/>
      <c r="CV147" s="272"/>
      <c r="CW147" s="272"/>
      <c r="CX147" s="272"/>
      <c r="CY147" s="272"/>
      <c r="CZ147" s="272"/>
      <c r="DA147" s="272"/>
      <c r="DB147" s="272"/>
      <c r="DC147" s="272"/>
      <c r="DD147" s="272"/>
      <c r="DE147" s="272"/>
      <c r="DF147" s="272"/>
      <c r="DG147" s="272"/>
      <c r="DH147" s="272"/>
      <c r="DI147" s="272"/>
      <c r="DJ147" s="272"/>
      <c r="DK147" s="272"/>
      <c r="DL147" s="272"/>
      <c r="DM147" s="272"/>
      <c r="DN147" s="272"/>
      <c r="DO147" s="272"/>
      <c r="DP147" s="272"/>
      <c r="DQ147" s="272"/>
      <c r="DR147" s="272"/>
      <c r="DS147" s="272"/>
      <c r="DT147" s="272"/>
    </row>
    <row r="148" spans="1:124" s="244" customFormat="1" ht="22.5" hidden="1" customHeight="1" x14ac:dyDescent="0.25">
      <c r="A148" s="288"/>
      <c r="B148" s="271"/>
      <c r="C148" s="243"/>
      <c r="D148" s="277"/>
      <c r="E148" s="242">
        <f>SUM(F148,I148)</f>
        <v>0</v>
      </c>
      <c r="F148" s="242"/>
      <c r="G148" s="230"/>
      <c r="H148" s="230"/>
      <c r="I148" s="230"/>
      <c r="J148" s="265">
        <f>SUM(L148,O148)</f>
        <v>0</v>
      </c>
      <c r="K148" s="265"/>
      <c r="L148" s="230"/>
      <c r="M148" s="230"/>
      <c r="N148" s="230"/>
      <c r="O148" s="230"/>
      <c r="P148" s="230"/>
      <c r="Q148" s="230"/>
      <c r="R148" s="264">
        <f t="shared" si="59"/>
        <v>0</v>
      </c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  <c r="AM148" s="272"/>
      <c r="AN148" s="272"/>
      <c r="AO148" s="272"/>
      <c r="AP148" s="272"/>
      <c r="AQ148" s="272"/>
      <c r="AR148" s="272"/>
      <c r="AS148" s="272"/>
      <c r="AT148" s="272"/>
      <c r="AU148" s="272"/>
      <c r="AV148" s="272"/>
      <c r="AW148" s="272"/>
      <c r="AX148" s="272"/>
      <c r="AY148" s="272"/>
      <c r="AZ148" s="272"/>
      <c r="BA148" s="272"/>
      <c r="BB148" s="272"/>
      <c r="BC148" s="272"/>
      <c r="BD148" s="272"/>
      <c r="BE148" s="272"/>
      <c r="BF148" s="272"/>
      <c r="BG148" s="272"/>
      <c r="BH148" s="272"/>
      <c r="BI148" s="272"/>
      <c r="BJ148" s="272"/>
      <c r="BK148" s="272"/>
      <c r="BL148" s="272"/>
      <c r="BM148" s="272"/>
      <c r="BN148" s="272"/>
      <c r="BO148" s="272"/>
      <c r="BP148" s="272"/>
      <c r="BQ148" s="272"/>
      <c r="BR148" s="272"/>
      <c r="BS148" s="272"/>
      <c r="BT148" s="272"/>
      <c r="BU148" s="272"/>
      <c r="BV148" s="272"/>
      <c r="BW148" s="272"/>
      <c r="BX148" s="272"/>
      <c r="BY148" s="272"/>
      <c r="BZ148" s="272"/>
      <c r="CA148" s="272"/>
      <c r="CB148" s="272"/>
      <c r="CC148" s="272"/>
      <c r="CD148" s="272"/>
      <c r="CE148" s="272"/>
      <c r="CF148" s="272"/>
      <c r="CG148" s="272"/>
      <c r="CH148" s="272"/>
      <c r="CI148" s="272"/>
      <c r="CJ148" s="272"/>
      <c r="CK148" s="272"/>
      <c r="CL148" s="272"/>
      <c r="CM148" s="272"/>
      <c r="CN148" s="272"/>
      <c r="CO148" s="272"/>
      <c r="CP148" s="272"/>
      <c r="CQ148" s="272"/>
      <c r="CR148" s="272"/>
      <c r="CS148" s="272"/>
      <c r="CT148" s="272"/>
      <c r="CU148" s="272"/>
      <c r="CV148" s="272"/>
      <c r="CW148" s="272"/>
      <c r="CX148" s="272"/>
      <c r="CY148" s="272"/>
      <c r="CZ148" s="272"/>
      <c r="DA148" s="272"/>
      <c r="DB148" s="272"/>
      <c r="DC148" s="272"/>
      <c r="DD148" s="272"/>
      <c r="DE148" s="272"/>
      <c r="DF148" s="272"/>
      <c r="DG148" s="272"/>
      <c r="DH148" s="272"/>
      <c r="DI148" s="272"/>
      <c r="DJ148" s="272"/>
      <c r="DK148" s="272"/>
      <c r="DL148" s="272"/>
      <c r="DM148" s="272"/>
      <c r="DN148" s="272"/>
      <c r="DO148" s="272"/>
      <c r="DP148" s="272"/>
      <c r="DQ148" s="272"/>
      <c r="DR148" s="272"/>
      <c r="DS148" s="272"/>
      <c r="DT148" s="272"/>
    </row>
    <row r="149" spans="1:124" s="220" customFormat="1" ht="30" hidden="1" customHeight="1" x14ac:dyDescent="0.25">
      <c r="A149" s="217"/>
      <c r="B149" s="217"/>
      <c r="C149" s="246"/>
      <c r="D149" s="239"/>
      <c r="E149" s="240">
        <f>SUM(F149,I140)</f>
        <v>0</v>
      </c>
      <c r="F149" s="240"/>
      <c r="G149" s="225"/>
      <c r="H149" s="225"/>
      <c r="I149" s="225"/>
      <c r="J149" s="219">
        <f t="shared" si="56"/>
        <v>0</v>
      </c>
      <c r="K149" s="219"/>
      <c r="L149" s="218"/>
      <c r="M149" s="218"/>
      <c r="N149" s="218"/>
      <c r="O149" s="218"/>
      <c r="P149" s="218"/>
      <c r="Q149" s="218"/>
      <c r="R149" s="219">
        <f t="shared" si="59"/>
        <v>0</v>
      </c>
      <c r="S149" s="266"/>
      <c r="T149" s="266"/>
      <c r="U149" s="266"/>
      <c r="V149" s="266"/>
      <c r="W149" s="266"/>
      <c r="X149" s="266"/>
      <c r="Y149" s="266"/>
      <c r="Z149" s="266"/>
      <c r="AA149" s="266"/>
      <c r="AB149" s="266"/>
      <c r="AC149" s="266"/>
      <c r="AD149" s="266"/>
      <c r="AE149" s="266"/>
      <c r="AF149" s="266"/>
      <c r="AG149" s="266"/>
      <c r="AH149" s="266"/>
      <c r="AI149" s="266"/>
      <c r="AJ149" s="266"/>
      <c r="AK149" s="266"/>
      <c r="AL149" s="266"/>
      <c r="AM149" s="266"/>
      <c r="AN149" s="266"/>
      <c r="AO149" s="266"/>
      <c r="AP149" s="266"/>
      <c r="AQ149" s="266"/>
      <c r="AR149" s="266"/>
      <c r="AS149" s="266"/>
      <c r="AT149" s="266"/>
      <c r="AU149" s="266"/>
      <c r="AV149" s="266"/>
      <c r="AW149" s="266"/>
      <c r="AX149" s="266"/>
      <c r="AY149" s="266"/>
      <c r="AZ149" s="266"/>
      <c r="BA149" s="266"/>
      <c r="BB149" s="266"/>
      <c r="BC149" s="266"/>
      <c r="BD149" s="266"/>
      <c r="BE149" s="266"/>
      <c r="BF149" s="266"/>
      <c r="BG149" s="266"/>
      <c r="BH149" s="266"/>
      <c r="BI149" s="266"/>
      <c r="BJ149" s="266"/>
      <c r="BK149" s="266"/>
      <c r="BL149" s="266"/>
      <c r="BM149" s="266"/>
      <c r="BN149" s="266"/>
      <c r="BO149" s="266"/>
      <c r="BP149" s="266"/>
      <c r="BQ149" s="266"/>
      <c r="BR149" s="266"/>
      <c r="BS149" s="266"/>
      <c r="BT149" s="266"/>
      <c r="BU149" s="266"/>
      <c r="BV149" s="266"/>
      <c r="BW149" s="266"/>
      <c r="BX149" s="266"/>
      <c r="BY149" s="266"/>
      <c r="BZ149" s="266"/>
      <c r="CA149" s="266"/>
      <c r="CB149" s="266"/>
      <c r="CC149" s="266"/>
      <c r="CD149" s="266"/>
      <c r="CE149" s="266"/>
      <c r="CF149" s="266"/>
      <c r="CG149" s="266"/>
      <c r="CH149" s="266"/>
      <c r="CI149" s="266"/>
      <c r="CJ149" s="266"/>
      <c r="CK149" s="266"/>
      <c r="CL149" s="266"/>
      <c r="CM149" s="266"/>
      <c r="CN149" s="266"/>
      <c r="CO149" s="266"/>
      <c r="CP149" s="266"/>
      <c r="CQ149" s="266"/>
      <c r="CR149" s="266"/>
      <c r="CS149" s="266"/>
      <c r="CT149" s="266"/>
      <c r="CU149" s="266"/>
      <c r="CV149" s="266"/>
      <c r="CW149" s="266"/>
      <c r="CX149" s="266"/>
      <c r="CY149" s="266"/>
      <c r="CZ149" s="266"/>
      <c r="DA149" s="266"/>
      <c r="DB149" s="266"/>
      <c r="DC149" s="266"/>
      <c r="DD149" s="266"/>
      <c r="DE149" s="266"/>
      <c r="DF149" s="266"/>
      <c r="DG149" s="266"/>
      <c r="DH149" s="266"/>
      <c r="DI149" s="266"/>
      <c r="DJ149" s="266"/>
      <c r="DK149" s="266"/>
      <c r="DL149" s="266"/>
      <c r="DM149" s="266"/>
      <c r="DN149" s="266"/>
      <c r="DO149" s="266"/>
      <c r="DP149" s="266"/>
      <c r="DQ149" s="266"/>
      <c r="DR149" s="266"/>
      <c r="DS149" s="266"/>
      <c r="DT149" s="266"/>
    </row>
    <row r="150" spans="1:124" s="220" customFormat="1" ht="28.5" hidden="1" customHeight="1" x14ac:dyDescent="0.25">
      <c r="A150" s="246"/>
      <c r="B150" s="246"/>
      <c r="C150" s="246" t="s">
        <v>59</v>
      </c>
      <c r="D150" s="261"/>
      <c r="E150" s="240">
        <f t="shared" si="45"/>
        <v>0</v>
      </c>
      <c r="F150" s="223"/>
      <c r="G150" s="249"/>
      <c r="H150" s="249"/>
      <c r="I150" s="249"/>
      <c r="J150" s="224">
        <f>SUM(L150,O150)</f>
        <v>0</v>
      </c>
      <c r="K150" s="224"/>
      <c r="L150" s="249"/>
      <c r="M150" s="249"/>
      <c r="N150" s="249"/>
      <c r="O150" s="249"/>
      <c r="P150" s="249"/>
      <c r="Q150" s="249"/>
      <c r="R150" s="224">
        <f>SUM(J150,E150)</f>
        <v>0</v>
      </c>
      <c r="S150" s="266"/>
      <c r="T150" s="266"/>
      <c r="U150" s="266"/>
      <c r="V150" s="266"/>
      <c r="W150" s="266"/>
      <c r="X150" s="266"/>
      <c r="Y150" s="266"/>
      <c r="Z150" s="266"/>
      <c r="AA150" s="266"/>
      <c r="AB150" s="266"/>
      <c r="AC150" s="266"/>
      <c r="AD150" s="266"/>
      <c r="AE150" s="266"/>
      <c r="AF150" s="266"/>
      <c r="AG150" s="266"/>
      <c r="AH150" s="266"/>
      <c r="AI150" s="266"/>
      <c r="AJ150" s="266"/>
      <c r="AK150" s="266"/>
      <c r="AL150" s="266"/>
      <c r="AM150" s="266"/>
      <c r="AN150" s="266"/>
      <c r="AO150" s="266"/>
      <c r="AP150" s="266"/>
      <c r="AQ150" s="266"/>
      <c r="AR150" s="266"/>
      <c r="AS150" s="266"/>
      <c r="AT150" s="266"/>
      <c r="AU150" s="266"/>
      <c r="AV150" s="266"/>
      <c r="AW150" s="266"/>
      <c r="AX150" s="266"/>
      <c r="AY150" s="266"/>
      <c r="AZ150" s="266"/>
      <c r="BA150" s="266"/>
      <c r="BB150" s="266"/>
      <c r="BC150" s="266"/>
      <c r="BD150" s="266"/>
      <c r="BE150" s="266"/>
      <c r="BF150" s="266"/>
      <c r="BG150" s="266"/>
      <c r="BH150" s="266"/>
      <c r="BI150" s="266"/>
      <c r="BJ150" s="266"/>
      <c r="BK150" s="266"/>
      <c r="BL150" s="266"/>
      <c r="BM150" s="266"/>
      <c r="BN150" s="266"/>
      <c r="BO150" s="266"/>
      <c r="BP150" s="266"/>
      <c r="BQ150" s="266"/>
      <c r="BR150" s="266"/>
      <c r="BS150" s="266"/>
      <c r="BT150" s="266"/>
      <c r="BU150" s="266"/>
      <c r="BV150" s="266"/>
      <c r="BW150" s="266"/>
      <c r="BX150" s="266"/>
      <c r="BY150" s="266"/>
      <c r="BZ150" s="266"/>
      <c r="CA150" s="266"/>
      <c r="CB150" s="266"/>
      <c r="CC150" s="266"/>
      <c r="CD150" s="266"/>
      <c r="CE150" s="266"/>
      <c r="CF150" s="266"/>
      <c r="CG150" s="266"/>
      <c r="CH150" s="266"/>
      <c r="CI150" s="266"/>
      <c r="CJ150" s="266"/>
      <c r="CK150" s="266"/>
      <c r="CL150" s="266"/>
      <c r="CM150" s="266"/>
      <c r="CN150" s="266"/>
      <c r="CO150" s="266"/>
      <c r="CP150" s="266"/>
      <c r="CQ150" s="266"/>
      <c r="CR150" s="266"/>
      <c r="CS150" s="266"/>
      <c r="CT150" s="266"/>
      <c r="CU150" s="266"/>
      <c r="CV150" s="266"/>
      <c r="CW150" s="266"/>
      <c r="CX150" s="266"/>
      <c r="CY150" s="266"/>
      <c r="CZ150" s="266"/>
      <c r="DA150" s="266"/>
      <c r="DB150" s="266"/>
      <c r="DC150" s="266"/>
      <c r="DD150" s="266"/>
      <c r="DE150" s="266"/>
      <c r="DF150" s="266"/>
      <c r="DG150" s="266"/>
      <c r="DH150" s="266"/>
      <c r="DI150" s="266"/>
      <c r="DJ150" s="266"/>
      <c r="DK150" s="266"/>
      <c r="DL150" s="266"/>
      <c r="DM150" s="266"/>
      <c r="DN150" s="266"/>
      <c r="DO150" s="266"/>
      <c r="DP150" s="266"/>
      <c r="DQ150" s="266"/>
      <c r="DR150" s="266"/>
      <c r="DS150" s="266"/>
      <c r="DT150" s="266"/>
    </row>
    <row r="151" spans="1:124" s="136" customFormat="1" ht="23.25" hidden="1" customHeight="1" x14ac:dyDescent="0.25">
      <c r="A151" s="250"/>
      <c r="B151" s="250"/>
      <c r="C151" s="250" t="s">
        <v>69</v>
      </c>
      <c r="D151" s="248" t="s">
        <v>18</v>
      </c>
      <c r="E151" s="240">
        <f t="shared" si="45"/>
        <v>0</v>
      </c>
      <c r="F151" s="240"/>
      <c r="G151" s="240"/>
      <c r="H151" s="247"/>
      <c r="I151" s="247"/>
      <c r="J151" s="219">
        <f>SUM(L151,O151)</f>
        <v>0</v>
      </c>
      <c r="K151" s="219"/>
      <c r="L151" s="247"/>
      <c r="M151" s="247"/>
      <c r="N151" s="247"/>
      <c r="O151" s="247"/>
      <c r="P151" s="247"/>
      <c r="Q151" s="247"/>
      <c r="R151" s="219">
        <f>SUM(E151,J151)</f>
        <v>0</v>
      </c>
      <c r="S151" s="300"/>
      <c r="T151" s="300"/>
      <c r="U151" s="300"/>
      <c r="V151" s="300"/>
      <c r="W151" s="300"/>
      <c r="X151" s="300"/>
      <c r="Y151" s="300"/>
      <c r="Z151" s="300"/>
      <c r="AA151" s="300"/>
      <c r="AB151" s="300"/>
      <c r="AC151" s="300"/>
      <c r="AD151" s="300"/>
      <c r="AE151" s="300"/>
      <c r="AF151" s="300"/>
      <c r="AG151" s="300"/>
      <c r="AH151" s="300"/>
      <c r="AI151" s="300"/>
      <c r="AJ151" s="300"/>
      <c r="AK151" s="300"/>
      <c r="AL151" s="300"/>
      <c r="AM151" s="300"/>
      <c r="AN151" s="300"/>
      <c r="AO151" s="300"/>
      <c r="AP151" s="300"/>
      <c r="AQ151" s="300"/>
      <c r="AR151" s="300"/>
      <c r="AS151" s="300"/>
      <c r="AT151" s="300"/>
      <c r="AU151" s="300"/>
      <c r="AV151" s="300"/>
      <c r="AW151" s="300"/>
      <c r="AX151" s="300"/>
      <c r="AY151" s="300"/>
      <c r="AZ151" s="300"/>
      <c r="BA151" s="300"/>
      <c r="BB151" s="300"/>
      <c r="BC151" s="300"/>
      <c r="BD151" s="300"/>
      <c r="BE151" s="300"/>
      <c r="BF151" s="300"/>
      <c r="BG151" s="300"/>
      <c r="BH151" s="300"/>
      <c r="BI151" s="300"/>
      <c r="BJ151" s="300"/>
      <c r="BK151" s="300"/>
      <c r="BL151" s="300"/>
      <c r="BM151" s="300"/>
      <c r="BN151" s="300"/>
      <c r="BO151" s="300"/>
      <c r="BP151" s="300"/>
      <c r="BQ151" s="300"/>
      <c r="BR151" s="300"/>
      <c r="BS151" s="300"/>
      <c r="BT151" s="300"/>
      <c r="BU151" s="300"/>
      <c r="BV151" s="300"/>
      <c r="BW151" s="300"/>
      <c r="BX151" s="300"/>
      <c r="BY151" s="300"/>
      <c r="BZ151" s="300"/>
      <c r="CA151" s="300"/>
      <c r="CB151" s="300"/>
      <c r="CC151" s="300"/>
      <c r="CD151" s="300"/>
      <c r="CE151" s="300"/>
      <c r="CF151" s="300"/>
      <c r="CG151" s="300"/>
      <c r="CH151" s="300"/>
      <c r="CI151" s="300"/>
      <c r="CJ151" s="300"/>
      <c r="CK151" s="300"/>
      <c r="CL151" s="300"/>
      <c r="CM151" s="300"/>
      <c r="CN151" s="300"/>
      <c r="CO151" s="300"/>
      <c r="CP151" s="300"/>
      <c r="CQ151" s="300"/>
      <c r="CR151" s="300"/>
      <c r="CS151" s="300"/>
      <c r="CT151" s="300"/>
      <c r="CU151" s="300"/>
      <c r="CV151" s="300"/>
      <c r="CW151" s="300"/>
      <c r="CX151" s="300"/>
      <c r="CY151" s="300"/>
      <c r="CZ151" s="300"/>
      <c r="DA151" s="300"/>
      <c r="DB151" s="300"/>
      <c r="DC151" s="300"/>
      <c r="DD151" s="300"/>
      <c r="DE151" s="300"/>
      <c r="DF151" s="300"/>
      <c r="DG151" s="300"/>
      <c r="DH151" s="300"/>
      <c r="DI151" s="300"/>
      <c r="DJ151" s="300"/>
      <c r="DK151" s="300"/>
      <c r="DL151" s="300"/>
      <c r="DM151" s="300"/>
      <c r="DN151" s="300"/>
      <c r="DO151" s="300"/>
      <c r="DP151" s="300"/>
      <c r="DQ151" s="300"/>
      <c r="DR151" s="300"/>
      <c r="DS151" s="300"/>
      <c r="DT151" s="300"/>
    </row>
    <row r="152" spans="1:124" s="220" customFormat="1" ht="15.75" hidden="1" customHeight="1" x14ac:dyDescent="0.25">
      <c r="A152" s="246"/>
      <c r="B152" s="246"/>
      <c r="C152" s="246"/>
      <c r="D152" s="261"/>
      <c r="E152" s="240">
        <f t="shared" si="45"/>
        <v>0</v>
      </c>
      <c r="F152" s="245"/>
      <c r="G152" s="249"/>
      <c r="H152" s="249"/>
      <c r="I152" s="249"/>
      <c r="J152" s="224">
        <f>SUM(L152,O152)</f>
        <v>0</v>
      </c>
      <c r="K152" s="224"/>
      <c r="L152" s="249"/>
      <c r="M152" s="249"/>
      <c r="N152" s="249"/>
      <c r="O152" s="249"/>
      <c r="P152" s="249"/>
      <c r="Q152" s="249"/>
      <c r="R152" s="224">
        <f>SUM(J152,E152)</f>
        <v>0</v>
      </c>
      <c r="S152" s="266"/>
      <c r="T152" s="266"/>
      <c r="U152" s="266"/>
      <c r="V152" s="266"/>
      <c r="W152" s="266"/>
      <c r="X152" s="266"/>
      <c r="Y152" s="266"/>
      <c r="Z152" s="266"/>
      <c r="AA152" s="266"/>
      <c r="AB152" s="266"/>
      <c r="AC152" s="266"/>
      <c r="AD152" s="266"/>
      <c r="AE152" s="266"/>
      <c r="AF152" s="266"/>
      <c r="AG152" s="266"/>
      <c r="AH152" s="266"/>
      <c r="AI152" s="266"/>
      <c r="AJ152" s="266"/>
      <c r="AK152" s="266"/>
      <c r="AL152" s="266"/>
      <c r="AM152" s="266"/>
      <c r="AN152" s="266"/>
      <c r="AO152" s="266"/>
      <c r="AP152" s="266"/>
      <c r="AQ152" s="266"/>
      <c r="AR152" s="266"/>
      <c r="AS152" s="266"/>
      <c r="AT152" s="266"/>
      <c r="AU152" s="266"/>
      <c r="AV152" s="266"/>
      <c r="AW152" s="266"/>
      <c r="AX152" s="266"/>
      <c r="AY152" s="266"/>
      <c r="AZ152" s="266"/>
      <c r="BA152" s="266"/>
      <c r="BB152" s="266"/>
      <c r="BC152" s="266"/>
      <c r="BD152" s="266"/>
      <c r="BE152" s="266"/>
      <c r="BF152" s="266"/>
      <c r="BG152" s="266"/>
      <c r="BH152" s="266"/>
      <c r="BI152" s="266"/>
      <c r="BJ152" s="266"/>
      <c r="BK152" s="266"/>
      <c r="BL152" s="266"/>
      <c r="BM152" s="266"/>
      <c r="BN152" s="266"/>
      <c r="BO152" s="266"/>
      <c r="BP152" s="266"/>
      <c r="BQ152" s="266"/>
      <c r="BR152" s="266"/>
      <c r="BS152" s="266"/>
      <c r="BT152" s="266"/>
      <c r="BU152" s="266"/>
      <c r="BV152" s="266"/>
      <c r="BW152" s="266"/>
      <c r="BX152" s="266"/>
      <c r="BY152" s="266"/>
      <c r="BZ152" s="266"/>
      <c r="CA152" s="266"/>
      <c r="CB152" s="266"/>
      <c r="CC152" s="266"/>
      <c r="CD152" s="266"/>
      <c r="CE152" s="266"/>
      <c r="CF152" s="266"/>
      <c r="CG152" s="266"/>
      <c r="CH152" s="266"/>
      <c r="CI152" s="266"/>
      <c r="CJ152" s="266"/>
      <c r="CK152" s="266"/>
      <c r="CL152" s="266"/>
      <c r="CM152" s="266"/>
      <c r="CN152" s="266"/>
      <c r="CO152" s="266"/>
      <c r="CP152" s="266"/>
      <c r="CQ152" s="266"/>
      <c r="CR152" s="266"/>
      <c r="CS152" s="266"/>
      <c r="CT152" s="266"/>
      <c r="CU152" s="266"/>
      <c r="CV152" s="266"/>
      <c r="CW152" s="266"/>
      <c r="CX152" s="266"/>
      <c r="CY152" s="266"/>
      <c r="CZ152" s="266"/>
      <c r="DA152" s="266"/>
      <c r="DB152" s="266"/>
      <c r="DC152" s="266"/>
      <c r="DD152" s="266"/>
      <c r="DE152" s="266"/>
      <c r="DF152" s="266"/>
      <c r="DG152" s="266"/>
      <c r="DH152" s="266"/>
      <c r="DI152" s="266"/>
      <c r="DJ152" s="266"/>
      <c r="DK152" s="266"/>
      <c r="DL152" s="266"/>
      <c r="DM152" s="266"/>
      <c r="DN152" s="266"/>
      <c r="DO152" s="266"/>
      <c r="DP152" s="266"/>
      <c r="DQ152" s="266"/>
      <c r="DR152" s="266"/>
      <c r="DS152" s="266"/>
      <c r="DT152" s="266"/>
    </row>
    <row r="153" spans="1:124" s="3" customFormat="1" ht="36.75" customHeight="1" x14ac:dyDescent="0.25">
      <c r="A153" s="380" t="s">
        <v>23</v>
      </c>
      <c r="B153" s="380"/>
      <c r="C153" s="380"/>
      <c r="D153" s="381" t="s">
        <v>320</v>
      </c>
      <c r="E153" s="416">
        <f>SUM(E154)</f>
        <v>24053340</v>
      </c>
      <c r="F153" s="382">
        <f t="shared" ref="F153:R153" si="62">SUM(F154)</f>
        <v>24053340</v>
      </c>
      <c r="G153" s="382">
        <f t="shared" si="62"/>
        <v>18290627</v>
      </c>
      <c r="H153" s="382">
        <f t="shared" si="62"/>
        <v>473480</v>
      </c>
      <c r="I153" s="382">
        <f t="shared" si="62"/>
        <v>0</v>
      </c>
      <c r="J153" s="382">
        <f t="shared" si="62"/>
        <v>814390</v>
      </c>
      <c r="K153" s="382">
        <f t="shared" si="62"/>
        <v>247620</v>
      </c>
      <c r="L153" s="382">
        <f t="shared" si="62"/>
        <v>544618</v>
      </c>
      <c r="M153" s="382">
        <f t="shared" si="62"/>
        <v>323665</v>
      </c>
      <c r="N153" s="382">
        <f t="shared" si="62"/>
        <v>0</v>
      </c>
      <c r="O153" s="382">
        <f t="shared" si="62"/>
        <v>269772</v>
      </c>
      <c r="P153" s="382">
        <f t="shared" si="62"/>
        <v>0</v>
      </c>
      <c r="Q153" s="382">
        <f t="shared" si="62"/>
        <v>0</v>
      </c>
      <c r="R153" s="382">
        <f t="shared" si="62"/>
        <v>24867730</v>
      </c>
      <c r="S153" s="4"/>
      <c r="T153" s="144">
        <f t="shared" ref="T153:T154" si="63">SUM(E153,J153)</f>
        <v>24867730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</row>
    <row r="154" spans="1:124" s="3" customFormat="1" ht="37.5" customHeight="1" x14ac:dyDescent="0.25">
      <c r="A154" s="380" t="s">
        <v>24</v>
      </c>
      <c r="B154" s="380"/>
      <c r="C154" s="380"/>
      <c r="D154" s="381" t="s">
        <v>320</v>
      </c>
      <c r="E154" s="416">
        <f>SUM(E155:E160)</f>
        <v>24053340</v>
      </c>
      <c r="F154" s="382">
        <f t="shared" ref="F154:R154" si="64">SUM(F155:F160)</f>
        <v>24053340</v>
      </c>
      <c r="G154" s="382">
        <f t="shared" si="64"/>
        <v>18290627</v>
      </c>
      <c r="H154" s="382">
        <f t="shared" si="64"/>
        <v>473480</v>
      </c>
      <c r="I154" s="382">
        <f t="shared" si="64"/>
        <v>0</v>
      </c>
      <c r="J154" s="382">
        <f t="shared" si="64"/>
        <v>814390</v>
      </c>
      <c r="K154" s="382">
        <f t="shared" si="64"/>
        <v>247620</v>
      </c>
      <c r="L154" s="382">
        <f t="shared" si="64"/>
        <v>544618</v>
      </c>
      <c r="M154" s="382">
        <f t="shared" si="64"/>
        <v>323665</v>
      </c>
      <c r="N154" s="382">
        <f t="shared" si="64"/>
        <v>0</v>
      </c>
      <c r="O154" s="382">
        <f t="shared" si="64"/>
        <v>269772</v>
      </c>
      <c r="P154" s="382">
        <f t="shared" si="64"/>
        <v>0</v>
      </c>
      <c r="Q154" s="382">
        <f t="shared" si="64"/>
        <v>0</v>
      </c>
      <c r="R154" s="382">
        <f t="shared" si="64"/>
        <v>24867730</v>
      </c>
      <c r="T154" s="144">
        <f t="shared" si="63"/>
        <v>24867730</v>
      </c>
    </row>
    <row r="155" spans="1:124" s="3" customFormat="1" ht="35.25" customHeight="1" x14ac:dyDescent="0.25">
      <c r="A155" s="153" t="s">
        <v>258</v>
      </c>
      <c r="B155" s="153" t="s">
        <v>164</v>
      </c>
      <c r="C155" s="153" t="s">
        <v>46</v>
      </c>
      <c r="D155" s="145" t="s">
        <v>570</v>
      </c>
      <c r="E155" s="124">
        <f t="shared" ref="E155:E160" si="65">SUM(F155,I155)</f>
        <v>1734156</v>
      </c>
      <c r="F155" s="315">
        <v>1734156</v>
      </c>
      <c r="G155" s="83">
        <v>1339064</v>
      </c>
      <c r="H155" s="83">
        <v>12000</v>
      </c>
      <c r="I155" s="83"/>
      <c r="J155" s="150">
        <f t="shared" ref="J155:J159" si="66">SUM(L155,O155)</f>
        <v>16500</v>
      </c>
      <c r="K155" s="83">
        <v>16500</v>
      </c>
      <c r="L155" s="83"/>
      <c r="M155" s="83"/>
      <c r="N155" s="83"/>
      <c r="O155" s="83">
        <v>16500</v>
      </c>
      <c r="P155" s="83"/>
      <c r="Q155" s="342"/>
      <c r="R155" s="151">
        <f>SUM(J155,E155)</f>
        <v>1750656</v>
      </c>
    </row>
    <row r="156" spans="1:124" s="220" customFormat="1" ht="27" customHeight="1" x14ac:dyDescent="0.25">
      <c r="A156" s="156" t="s">
        <v>575</v>
      </c>
      <c r="B156" s="156" t="s">
        <v>576</v>
      </c>
      <c r="C156" s="156" t="s">
        <v>49</v>
      </c>
      <c r="D156" s="158" t="s">
        <v>477</v>
      </c>
      <c r="E156" s="124">
        <f>SUM(F156,I156)</f>
        <v>10015181</v>
      </c>
      <c r="F156" s="315">
        <v>10015181</v>
      </c>
      <c r="G156" s="151">
        <v>7911051</v>
      </c>
      <c r="H156" s="151">
        <v>88900</v>
      </c>
      <c r="I156" s="247"/>
      <c r="J156" s="315">
        <f>SUM(L156,O156)</f>
        <v>488070</v>
      </c>
      <c r="K156" s="124">
        <v>198270</v>
      </c>
      <c r="L156" s="124">
        <v>289800</v>
      </c>
      <c r="M156" s="124">
        <v>237540</v>
      </c>
      <c r="N156" s="124"/>
      <c r="O156" s="124">
        <v>198270</v>
      </c>
      <c r="P156" s="124"/>
      <c r="Q156" s="124"/>
      <c r="R156" s="124">
        <f>SUM(J156,E156)</f>
        <v>10503251</v>
      </c>
    </row>
    <row r="157" spans="1:124" s="118" customFormat="1" ht="24" customHeight="1" x14ac:dyDescent="0.25">
      <c r="A157" s="156" t="s">
        <v>257</v>
      </c>
      <c r="B157" s="156" t="s">
        <v>259</v>
      </c>
      <c r="C157" s="156" t="s">
        <v>62</v>
      </c>
      <c r="D157" s="158" t="s">
        <v>256</v>
      </c>
      <c r="E157" s="124">
        <f t="shared" si="65"/>
        <v>5764512</v>
      </c>
      <c r="F157" s="315">
        <v>5764512</v>
      </c>
      <c r="G157" s="151">
        <v>4419003</v>
      </c>
      <c r="H157" s="151">
        <v>116600</v>
      </c>
      <c r="I157" s="151"/>
      <c r="J157" s="150">
        <f t="shared" si="66"/>
        <v>34000</v>
      </c>
      <c r="K157" s="151"/>
      <c r="L157" s="151">
        <v>11848</v>
      </c>
      <c r="M157" s="151"/>
      <c r="N157" s="151"/>
      <c r="O157" s="151">
        <v>22152</v>
      </c>
      <c r="P157" s="151"/>
      <c r="Q157" s="151"/>
      <c r="R157" s="151">
        <f t="shared" ref="R157:R159" si="67">SUM(J157,E157)</f>
        <v>5798512</v>
      </c>
    </row>
    <row r="158" spans="1:124" s="118" customFormat="1" ht="33.75" customHeight="1" x14ac:dyDescent="0.25">
      <c r="A158" s="156" t="s">
        <v>260</v>
      </c>
      <c r="B158" s="156" t="s">
        <v>157</v>
      </c>
      <c r="C158" s="156" t="s">
        <v>63</v>
      </c>
      <c r="D158" s="351" t="s">
        <v>261</v>
      </c>
      <c r="E158" s="124">
        <f t="shared" si="65"/>
        <v>3558474</v>
      </c>
      <c r="F158" s="315">
        <v>3558474</v>
      </c>
      <c r="G158" s="151">
        <v>2434107</v>
      </c>
      <c r="H158" s="151">
        <v>168860</v>
      </c>
      <c r="I158" s="151"/>
      <c r="J158" s="150">
        <f t="shared" si="66"/>
        <v>193470</v>
      </c>
      <c r="K158" s="151"/>
      <c r="L158" s="151">
        <v>193470</v>
      </c>
      <c r="M158" s="151">
        <v>86125</v>
      </c>
      <c r="N158" s="151"/>
      <c r="O158" s="151"/>
      <c r="P158" s="151"/>
      <c r="Q158" s="151"/>
      <c r="R158" s="151">
        <f t="shared" si="67"/>
        <v>3751944</v>
      </c>
    </row>
    <row r="159" spans="1:124" s="118" customFormat="1" ht="33.75" customHeight="1" x14ac:dyDescent="0.25">
      <c r="A159" s="350" t="s">
        <v>262</v>
      </c>
      <c r="B159" s="350" t="s">
        <v>263</v>
      </c>
      <c r="C159" s="350" t="s">
        <v>64</v>
      </c>
      <c r="D159" s="378" t="s">
        <v>264</v>
      </c>
      <c r="E159" s="315">
        <f t="shared" si="65"/>
        <v>2876017</v>
      </c>
      <c r="F159" s="315">
        <v>2876017</v>
      </c>
      <c r="G159" s="150">
        <v>2187402</v>
      </c>
      <c r="H159" s="150">
        <v>87120</v>
      </c>
      <c r="I159" s="150"/>
      <c r="J159" s="150">
        <f t="shared" si="66"/>
        <v>82350</v>
      </c>
      <c r="K159" s="150">
        <v>32850</v>
      </c>
      <c r="L159" s="150">
        <v>49500</v>
      </c>
      <c r="M159" s="150"/>
      <c r="N159" s="150"/>
      <c r="O159" s="150">
        <v>32850</v>
      </c>
      <c r="P159" s="150"/>
      <c r="Q159" s="151"/>
      <c r="R159" s="151">
        <f t="shared" si="67"/>
        <v>2958367</v>
      </c>
    </row>
    <row r="160" spans="1:124" s="118" customFormat="1" ht="25.5" customHeight="1" x14ac:dyDescent="0.25">
      <c r="A160" s="350" t="s">
        <v>266</v>
      </c>
      <c r="B160" s="350" t="s">
        <v>267</v>
      </c>
      <c r="C160" s="350" t="s">
        <v>64</v>
      </c>
      <c r="D160" s="379" t="s">
        <v>265</v>
      </c>
      <c r="E160" s="124">
        <f t="shared" si="65"/>
        <v>105000</v>
      </c>
      <c r="F160" s="315">
        <v>105000</v>
      </c>
      <c r="G160" s="151"/>
      <c r="H160" s="151"/>
      <c r="I160" s="151"/>
      <c r="J160" s="150">
        <f t="shared" ref="J160" si="68">SUM(L160,O160)</f>
        <v>0</v>
      </c>
      <c r="K160" s="150"/>
      <c r="L160" s="151"/>
      <c r="M160" s="151"/>
      <c r="N160" s="151"/>
      <c r="O160" s="151"/>
      <c r="P160" s="151"/>
      <c r="Q160" s="151"/>
      <c r="R160" s="151">
        <f t="shared" ref="R160" si="69">SUM(J160,E160)</f>
        <v>105000</v>
      </c>
    </row>
    <row r="161" spans="1:222" ht="33.75" customHeight="1" x14ac:dyDescent="0.25">
      <c r="A161" s="380" t="s">
        <v>220</v>
      </c>
      <c r="B161" s="380"/>
      <c r="C161" s="380"/>
      <c r="D161" s="383" t="s">
        <v>161</v>
      </c>
      <c r="E161" s="416">
        <f>SUM(E162)</f>
        <v>97726573</v>
      </c>
      <c r="F161" s="382">
        <f t="shared" ref="F161:R162" si="70">SUM(F162)</f>
        <v>93226573</v>
      </c>
      <c r="G161" s="382">
        <f t="shared" si="70"/>
        <v>4621300</v>
      </c>
      <c r="H161" s="382">
        <f t="shared" si="70"/>
        <v>28470</v>
      </c>
      <c r="I161" s="382">
        <f t="shared" si="70"/>
        <v>0</v>
      </c>
      <c r="J161" s="382">
        <f t="shared" si="70"/>
        <v>111800</v>
      </c>
      <c r="K161" s="382">
        <f t="shared" si="70"/>
        <v>111800</v>
      </c>
      <c r="L161" s="382">
        <f t="shared" si="70"/>
        <v>0</v>
      </c>
      <c r="M161" s="382">
        <f t="shared" si="70"/>
        <v>0</v>
      </c>
      <c r="N161" s="382">
        <f t="shared" si="70"/>
        <v>0</v>
      </c>
      <c r="O161" s="382">
        <f t="shared" si="70"/>
        <v>111800</v>
      </c>
      <c r="P161" s="382">
        <f t="shared" si="70"/>
        <v>0</v>
      </c>
      <c r="Q161" s="382">
        <f t="shared" si="70"/>
        <v>0</v>
      </c>
      <c r="R161" s="382">
        <f t="shared" si="70"/>
        <v>97838373</v>
      </c>
      <c r="T161" s="144">
        <f t="shared" ref="T161:T162" si="71">SUM(E161,J161)</f>
        <v>97838373</v>
      </c>
    </row>
    <row r="162" spans="1:222" ht="35.25" customHeight="1" x14ac:dyDescent="0.25">
      <c r="A162" s="380" t="s">
        <v>221</v>
      </c>
      <c r="B162" s="380"/>
      <c r="C162" s="380"/>
      <c r="D162" s="383" t="s">
        <v>161</v>
      </c>
      <c r="E162" s="416">
        <f>SUM(E163:E167)</f>
        <v>97726573</v>
      </c>
      <c r="F162" s="382">
        <f t="shared" ref="F162:P162" si="72">SUM(F163:F167)</f>
        <v>93226573</v>
      </c>
      <c r="G162" s="382">
        <f t="shared" si="72"/>
        <v>4621300</v>
      </c>
      <c r="H162" s="382">
        <f t="shared" si="72"/>
        <v>28470</v>
      </c>
      <c r="I162" s="382">
        <f t="shared" si="72"/>
        <v>0</v>
      </c>
      <c r="J162" s="382">
        <f t="shared" si="72"/>
        <v>111800</v>
      </c>
      <c r="K162" s="382">
        <f t="shared" ref="K162" si="73">SUM(K163:K167)</f>
        <v>111800</v>
      </c>
      <c r="L162" s="382">
        <f t="shared" si="72"/>
        <v>0</v>
      </c>
      <c r="M162" s="382">
        <f t="shared" si="72"/>
        <v>0</v>
      </c>
      <c r="N162" s="382">
        <f t="shared" si="72"/>
        <v>0</v>
      </c>
      <c r="O162" s="382">
        <f t="shared" si="72"/>
        <v>111800</v>
      </c>
      <c r="P162" s="382">
        <f t="shared" si="72"/>
        <v>0</v>
      </c>
      <c r="Q162" s="382">
        <f t="shared" si="70"/>
        <v>0</v>
      </c>
      <c r="R162" s="382">
        <f t="shared" ref="R162:R165" si="74">SUM(E162,J162)</f>
        <v>97838373</v>
      </c>
      <c r="T162" s="144">
        <f t="shared" si="71"/>
        <v>97838373</v>
      </c>
    </row>
    <row r="163" spans="1:222" ht="36" customHeight="1" x14ac:dyDescent="0.25">
      <c r="A163" s="153" t="s">
        <v>219</v>
      </c>
      <c r="B163" s="153" t="s">
        <v>164</v>
      </c>
      <c r="C163" s="153" t="s">
        <v>46</v>
      </c>
      <c r="D163" s="145" t="s">
        <v>570</v>
      </c>
      <c r="E163" s="151">
        <f>SUM(F163,I163)</f>
        <v>5769070</v>
      </c>
      <c r="F163" s="148">
        <v>5769070</v>
      </c>
      <c r="G163" s="149">
        <v>4621300</v>
      </c>
      <c r="H163" s="149">
        <v>28470</v>
      </c>
      <c r="I163" s="149"/>
      <c r="J163" s="124">
        <f t="shared" ref="J163:J165" si="75">SUM(L163,O163)</f>
        <v>111800</v>
      </c>
      <c r="K163" s="154">
        <v>111800</v>
      </c>
      <c r="L163" s="149"/>
      <c r="M163" s="149"/>
      <c r="N163" s="149"/>
      <c r="O163" s="149">
        <v>111800</v>
      </c>
      <c r="P163" s="149"/>
      <c r="Q163" s="149"/>
      <c r="R163" s="84">
        <f>SUM(E163,J163)</f>
        <v>5880870</v>
      </c>
    </row>
    <row r="164" spans="1:222" s="147" customFormat="1" ht="26.25" hidden="1" customHeight="1" x14ac:dyDescent="0.25">
      <c r="A164" s="157" t="s">
        <v>222</v>
      </c>
      <c r="B164" s="157" t="s">
        <v>223</v>
      </c>
      <c r="C164" s="157" t="s">
        <v>57</v>
      </c>
      <c r="D164" s="158" t="s">
        <v>224</v>
      </c>
      <c r="E164" s="151"/>
      <c r="F164" s="150"/>
      <c r="G164" s="151"/>
      <c r="H164" s="151"/>
      <c r="I164" s="151"/>
      <c r="J164" s="124">
        <f t="shared" si="75"/>
        <v>0</v>
      </c>
      <c r="K164" s="84"/>
      <c r="L164" s="151"/>
      <c r="M164" s="151"/>
      <c r="N164" s="151"/>
      <c r="O164" s="151"/>
      <c r="P164" s="151"/>
      <c r="Q164" s="151"/>
      <c r="R164" s="84">
        <f t="shared" si="74"/>
        <v>0</v>
      </c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</row>
    <row r="165" spans="1:222" s="147" customFormat="1" ht="22.5" customHeight="1" x14ac:dyDescent="0.25">
      <c r="A165" s="156" t="s">
        <v>372</v>
      </c>
      <c r="B165" s="156" t="s">
        <v>359</v>
      </c>
      <c r="C165" s="156" t="s">
        <v>360</v>
      </c>
      <c r="D165" s="145" t="s">
        <v>361</v>
      </c>
      <c r="E165" s="151">
        <f>SUM(F165,I165)</f>
        <v>18703</v>
      </c>
      <c r="F165" s="150">
        <v>18703</v>
      </c>
      <c r="G165" s="151"/>
      <c r="H165" s="151"/>
      <c r="I165" s="151"/>
      <c r="J165" s="124">
        <f t="shared" si="75"/>
        <v>0</v>
      </c>
      <c r="K165" s="84"/>
      <c r="L165" s="151"/>
      <c r="M165" s="151"/>
      <c r="N165" s="151"/>
      <c r="O165" s="151"/>
      <c r="P165" s="151"/>
      <c r="Q165" s="151"/>
      <c r="R165" s="84">
        <f t="shared" si="74"/>
        <v>18703</v>
      </c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</row>
    <row r="166" spans="1:222" ht="24" customHeight="1" x14ac:dyDescent="0.25">
      <c r="A166" s="157" t="s">
        <v>572</v>
      </c>
      <c r="B166" s="156" t="s">
        <v>573</v>
      </c>
      <c r="C166" s="156" t="s">
        <v>57</v>
      </c>
      <c r="D166" s="145" t="s">
        <v>574</v>
      </c>
      <c r="E166" s="150">
        <v>4500000</v>
      </c>
      <c r="F166" s="150"/>
      <c r="G166" s="151"/>
      <c r="H166" s="151"/>
      <c r="I166" s="151"/>
      <c r="J166" s="124">
        <f t="shared" ref="J166" si="76">SUM(L166,O166)</f>
        <v>0</v>
      </c>
      <c r="K166" s="84"/>
      <c r="L166" s="151"/>
      <c r="M166" s="151"/>
      <c r="N166" s="151"/>
      <c r="O166" s="151"/>
      <c r="P166" s="151"/>
      <c r="Q166" s="151"/>
      <c r="R166" s="84">
        <f t="shared" ref="R166" si="77">SUM(E166,J166)</f>
        <v>4500000</v>
      </c>
    </row>
    <row r="167" spans="1:222" ht="21.75" customHeight="1" x14ac:dyDescent="0.25">
      <c r="A167" s="156" t="s">
        <v>225</v>
      </c>
      <c r="B167" s="156" t="s">
        <v>154</v>
      </c>
      <c r="C167" s="156" t="s">
        <v>56</v>
      </c>
      <c r="D167" s="158" t="s">
        <v>75</v>
      </c>
      <c r="E167" s="151">
        <f>SUM(F167,I167)</f>
        <v>87438800</v>
      </c>
      <c r="F167" s="151">
        <v>87438800</v>
      </c>
      <c r="G167" s="152"/>
      <c r="H167" s="152"/>
      <c r="I167" s="152"/>
      <c r="J167" s="124">
        <f>SUM(L167,O167)</f>
        <v>0</v>
      </c>
      <c r="K167" s="84"/>
      <c r="L167" s="152"/>
      <c r="M167" s="152"/>
      <c r="N167" s="152"/>
      <c r="O167" s="152"/>
      <c r="P167" s="152"/>
      <c r="Q167" s="152"/>
      <c r="R167" s="84">
        <f>SUM(E167,J167)</f>
        <v>87438800</v>
      </c>
    </row>
    <row r="168" spans="1:222" s="567" customFormat="1" ht="34.5" customHeight="1" x14ac:dyDescent="0.2">
      <c r="A168" s="565" t="s">
        <v>466</v>
      </c>
      <c r="B168" s="565" t="s">
        <v>466</v>
      </c>
      <c r="C168" s="565" t="s">
        <v>466</v>
      </c>
      <c r="D168" s="566" t="s">
        <v>469</v>
      </c>
      <c r="E168" s="564">
        <f t="shared" ref="E168:R168" si="78">SUM(E14,E55,E74,E97,E154,E162)</f>
        <v>671676166</v>
      </c>
      <c r="F168" s="564">
        <f t="shared" si="78"/>
        <v>667176166</v>
      </c>
      <c r="G168" s="564">
        <f t="shared" si="78"/>
        <v>385199571</v>
      </c>
      <c r="H168" s="564">
        <f t="shared" si="78"/>
        <v>11719266</v>
      </c>
      <c r="I168" s="564">
        <f t="shared" si="78"/>
        <v>0</v>
      </c>
      <c r="J168" s="564">
        <f t="shared" si="78"/>
        <v>51042796</v>
      </c>
      <c r="K168" s="564">
        <f t="shared" si="78"/>
        <v>43939881</v>
      </c>
      <c r="L168" s="564">
        <f t="shared" si="78"/>
        <v>6872763</v>
      </c>
      <c r="M168" s="564">
        <f t="shared" si="78"/>
        <v>326257</v>
      </c>
      <c r="N168" s="564">
        <f t="shared" si="78"/>
        <v>8064</v>
      </c>
      <c r="O168" s="564">
        <f t="shared" si="78"/>
        <v>44170033</v>
      </c>
      <c r="P168" s="564" t="e">
        <f t="shared" si="78"/>
        <v>#REF!</v>
      </c>
      <c r="Q168" s="564" t="e">
        <f t="shared" si="78"/>
        <v>#REF!</v>
      </c>
      <c r="R168" s="564">
        <f t="shared" si="78"/>
        <v>722718962</v>
      </c>
      <c r="T168" s="568">
        <f>SUM(E168,J168)</f>
        <v>722718962</v>
      </c>
      <c r="U168" s="569">
        <f>SUM(E168,J168)</f>
        <v>722718962</v>
      </c>
    </row>
    <row r="169" spans="1:222" x14ac:dyDescent="0.2">
      <c r="C169" s="17"/>
      <c r="D169" s="146"/>
      <c r="E169" s="413"/>
      <c r="F169" s="6"/>
      <c r="G169" s="7"/>
      <c r="H169" s="7"/>
      <c r="I169" s="7"/>
      <c r="J169" s="18"/>
      <c r="K169" s="18"/>
      <c r="L169" s="7"/>
      <c r="M169" s="7"/>
      <c r="N169" s="7"/>
      <c r="O169" s="7"/>
      <c r="P169" s="7"/>
      <c r="Q169" s="7"/>
      <c r="R169" s="6"/>
    </row>
    <row r="170" spans="1:222" ht="15.75" customHeight="1" x14ac:dyDescent="0.2">
      <c r="C170" s="17"/>
      <c r="D170" s="146"/>
      <c r="M170" s="7"/>
      <c r="O170" s="7"/>
      <c r="P170" s="7"/>
      <c r="Q170" s="7"/>
      <c r="R170" s="6"/>
    </row>
    <row r="171" spans="1:222" ht="60" customHeight="1" x14ac:dyDescent="0.2">
      <c r="C171" s="8"/>
      <c r="D171" s="146"/>
      <c r="Q171" s="7"/>
      <c r="R171" s="6"/>
    </row>
    <row r="172" spans="1:222" x14ac:dyDescent="0.2">
      <c r="C172" s="17"/>
      <c r="D172" s="146"/>
      <c r="O172" s="7"/>
      <c r="P172" s="7"/>
    </row>
    <row r="173" spans="1:222" x14ac:dyDescent="0.2">
      <c r="C173" s="17"/>
      <c r="D173" s="146"/>
    </row>
    <row r="174" spans="1:222" ht="21" hidden="1" customHeight="1" x14ac:dyDescent="0.2">
      <c r="C174" s="17"/>
      <c r="D174" s="146"/>
    </row>
    <row r="175" spans="1:222" s="319" customFormat="1" ht="23.25" hidden="1" customHeight="1" x14ac:dyDescent="0.2">
      <c r="C175" s="374"/>
      <c r="D175" s="375" t="s">
        <v>293</v>
      </c>
      <c r="E175" s="376">
        <f t="shared" ref="E175:R175" si="79">SUM(E15:E16,E56,E75,E98,E155,E163)</f>
        <v>84084160</v>
      </c>
      <c r="F175" s="376">
        <f t="shared" si="79"/>
        <v>84084160</v>
      </c>
      <c r="G175" s="376">
        <f t="shared" si="79"/>
        <v>64616745</v>
      </c>
      <c r="H175" s="376">
        <f t="shared" si="79"/>
        <v>652508</v>
      </c>
      <c r="I175" s="376">
        <f t="shared" si="79"/>
        <v>0</v>
      </c>
      <c r="J175" s="376">
        <f t="shared" si="79"/>
        <v>574300</v>
      </c>
      <c r="K175" s="376">
        <f t="shared" si="79"/>
        <v>574300</v>
      </c>
      <c r="L175" s="376">
        <f t="shared" si="79"/>
        <v>0</v>
      </c>
      <c r="M175" s="376">
        <f t="shared" si="79"/>
        <v>0</v>
      </c>
      <c r="N175" s="376">
        <f t="shared" si="79"/>
        <v>0</v>
      </c>
      <c r="O175" s="376">
        <f t="shared" si="79"/>
        <v>574300</v>
      </c>
      <c r="P175" s="376">
        <f t="shared" si="79"/>
        <v>0</v>
      </c>
      <c r="Q175" s="376">
        <f t="shared" si="79"/>
        <v>0</v>
      </c>
      <c r="R175" s="376">
        <f t="shared" si="79"/>
        <v>84658460</v>
      </c>
    </row>
    <row r="176" spans="1:222" hidden="1" x14ac:dyDescent="0.2">
      <c r="C176" s="17"/>
      <c r="D176" s="146" t="s">
        <v>295</v>
      </c>
      <c r="E176" s="120" t="e">
        <f>SUM(E76,E78,E83,E85,#REF!,E89,E86,E87,E156)</f>
        <v>#REF!</v>
      </c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</row>
    <row r="177" spans="3:18" hidden="1" x14ac:dyDescent="0.2">
      <c r="C177" s="17"/>
      <c r="D177" s="146" t="s">
        <v>294</v>
      </c>
      <c r="E177" s="414">
        <f>SUM(E157:E160)</f>
        <v>12304003</v>
      </c>
      <c r="F177" s="119"/>
      <c r="G177" s="121"/>
      <c r="H177" s="121"/>
      <c r="I177" s="121"/>
      <c r="J177" s="122"/>
      <c r="K177" s="122"/>
      <c r="L177" s="121"/>
      <c r="M177" s="121"/>
      <c r="N177" s="121"/>
      <c r="O177" s="121"/>
      <c r="P177" s="121"/>
      <c r="Q177" s="121"/>
      <c r="R177" s="119"/>
    </row>
    <row r="178" spans="3:18" hidden="1" x14ac:dyDescent="0.2">
      <c r="C178" s="17"/>
      <c r="D178" s="146" t="s">
        <v>296</v>
      </c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</row>
    <row r="179" spans="3:18" ht="12.75" hidden="1" customHeight="1" x14ac:dyDescent="0.2">
      <c r="C179" s="17"/>
      <c r="D179" s="146" t="s">
        <v>297</v>
      </c>
      <c r="E179" s="414"/>
      <c r="F179" s="119"/>
      <c r="G179" s="121"/>
      <c r="H179" s="121"/>
      <c r="I179" s="121"/>
      <c r="J179" s="122"/>
      <c r="K179" s="122"/>
      <c r="L179" s="121"/>
      <c r="M179" s="121"/>
      <c r="N179" s="121"/>
      <c r="O179" s="121"/>
      <c r="P179" s="121"/>
      <c r="Q179" s="121"/>
      <c r="R179" s="119"/>
    </row>
    <row r="180" spans="3:18" hidden="1" x14ac:dyDescent="0.2">
      <c r="C180" s="17"/>
      <c r="D180" s="14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</row>
    <row r="181" spans="3:18" hidden="1" x14ac:dyDescent="0.2">
      <c r="C181" s="17"/>
      <c r="D181" s="146"/>
      <c r="E181" s="414"/>
      <c r="F181" s="119"/>
      <c r="G181" s="121"/>
      <c r="H181" s="121"/>
      <c r="I181" s="121"/>
      <c r="J181" s="122"/>
      <c r="K181" s="122"/>
      <c r="L181" s="121"/>
      <c r="M181" s="121"/>
      <c r="N181" s="121"/>
      <c r="O181" s="121"/>
      <c r="P181" s="121"/>
      <c r="Q181" s="121"/>
      <c r="R181" s="119"/>
    </row>
    <row r="182" spans="3:18" ht="15.75" hidden="1" customHeight="1" x14ac:dyDescent="0.2">
      <c r="C182" s="17"/>
      <c r="D182" s="14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</row>
    <row r="183" spans="3:18" ht="12.75" hidden="1" customHeight="1" x14ac:dyDescent="0.2">
      <c r="C183" s="17"/>
      <c r="E183" s="414"/>
      <c r="F183" s="119"/>
      <c r="G183" s="121"/>
      <c r="H183" s="121"/>
      <c r="I183" s="121"/>
      <c r="J183" s="122"/>
      <c r="K183" s="122"/>
      <c r="L183" s="121"/>
      <c r="M183" s="121"/>
      <c r="N183" s="121"/>
      <c r="O183" s="121"/>
      <c r="P183" s="121"/>
      <c r="Q183" s="121"/>
      <c r="R183" s="119"/>
    </row>
    <row r="184" spans="3:18" hidden="1" x14ac:dyDescent="0.2">
      <c r="C184" s="17"/>
      <c r="E184" s="120"/>
      <c r="F184" s="123">
        <f t="shared" ref="F184:R184" si="80">SUM(F175:F182)</f>
        <v>84084160</v>
      </c>
      <c r="G184" s="123">
        <f t="shared" si="80"/>
        <v>64616745</v>
      </c>
      <c r="H184" s="123">
        <f t="shared" si="80"/>
        <v>652508</v>
      </c>
      <c r="I184" s="123">
        <f t="shared" si="80"/>
        <v>0</v>
      </c>
      <c r="J184" s="123">
        <f t="shared" si="80"/>
        <v>574300</v>
      </c>
      <c r="K184" s="123"/>
      <c r="L184" s="123">
        <f t="shared" si="80"/>
        <v>0</v>
      </c>
      <c r="M184" s="123">
        <f t="shared" si="80"/>
        <v>0</v>
      </c>
      <c r="N184" s="123">
        <f t="shared" si="80"/>
        <v>0</v>
      </c>
      <c r="O184" s="123">
        <f t="shared" si="80"/>
        <v>574300</v>
      </c>
      <c r="P184" s="123">
        <f t="shared" si="80"/>
        <v>0</v>
      </c>
      <c r="Q184" s="123">
        <f t="shared" si="80"/>
        <v>0</v>
      </c>
      <c r="R184" s="123">
        <f t="shared" si="80"/>
        <v>84658460</v>
      </c>
    </row>
    <row r="185" spans="3:18" x14ac:dyDescent="0.2">
      <c r="C185" s="17"/>
    </row>
    <row r="186" spans="3:18" ht="14.25" customHeight="1" x14ac:dyDescent="0.2">
      <c r="C186" s="17"/>
    </row>
    <row r="187" spans="3:18" x14ac:dyDescent="0.2">
      <c r="C187" s="17"/>
    </row>
    <row r="188" spans="3:18" ht="12.75" customHeight="1" x14ac:dyDescent="0.2">
      <c r="C188" s="17"/>
    </row>
    <row r="189" spans="3:18" x14ac:dyDescent="0.2">
      <c r="C189" s="17"/>
    </row>
    <row r="190" spans="3:18" x14ac:dyDescent="0.2">
      <c r="C190" s="17"/>
    </row>
    <row r="191" spans="3:18" x14ac:dyDescent="0.2">
      <c r="C191" s="17"/>
    </row>
    <row r="192" spans="3:18" ht="12.75" customHeight="1" x14ac:dyDescent="0.2">
      <c r="C192" s="17"/>
    </row>
    <row r="193" spans="3:3" x14ac:dyDescent="0.2">
      <c r="C193" s="17"/>
    </row>
    <row r="194" spans="3:3" x14ac:dyDescent="0.2">
      <c r="C194" s="17"/>
    </row>
    <row r="195" spans="3:3" x14ac:dyDescent="0.2">
      <c r="C195" s="17"/>
    </row>
    <row r="196" spans="3:3" ht="12.75" customHeight="1" x14ac:dyDescent="0.2">
      <c r="C196" s="17"/>
    </row>
    <row r="197" spans="3:3" x14ac:dyDescent="0.2">
      <c r="C197" s="17"/>
    </row>
    <row r="198" spans="3:3" x14ac:dyDescent="0.2">
      <c r="C198" s="17"/>
    </row>
    <row r="199" spans="3:3" x14ac:dyDescent="0.2">
      <c r="C199" s="17"/>
    </row>
    <row r="200" spans="3:3" ht="12.75" customHeight="1" x14ac:dyDescent="0.2">
      <c r="C200" s="17"/>
    </row>
    <row r="201" spans="3:3" x14ac:dyDescent="0.2">
      <c r="C201" s="17"/>
    </row>
    <row r="202" spans="3:3" x14ac:dyDescent="0.2">
      <c r="C202" s="17"/>
    </row>
    <row r="203" spans="3:3" x14ac:dyDescent="0.2">
      <c r="C203" s="17"/>
    </row>
    <row r="204" spans="3:3" ht="12.75" customHeight="1" x14ac:dyDescent="0.2">
      <c r="C204" s="17"/>
    </row>
    <row r="205" spans="3:3" x14ac:dyDescent="0.2">
      <c r="C205" s="17"/>
    </row>
    <row r="206" spans="3:3" x14ac:dyDescent="0.2">
      <c r="C206" s="17"/>
    </row>
    <row r="207" spans="3:3" x14ac:dyDescent="0.2">
      <c r="C207" s="17"/>
    </row>
    <row r="208" spans="3:3" ht="12.75" customHeight="1" x14ac:dyDescent="0.2">
      <c r="C208" s="17"/>
    </row>
    <row r="209" spans="3:3" x14ac:dyDescent="0.2">
      <c r="C209" s="17"/>
    </row>
    <row r="210" spans="3:3" x14ac:dyDescent="0.2">
      <c r="C210" s="17"/>
    </row>
    <row r="211" spans="3:3" x14ac:dyDescent="0.2">
      <c r="C211" s="17"/>
    </row>
    <row r="212" spans="3:3" ht="12.75" customHeight="1" x14ac:dyDescent="0.2">
      <c r="C212" s="17"/>
    </row>
    <row r="213" spans="3:3" x14ac:dyDescent="0.2">
      <c r="C213" s="17"/>
    </row>
    <row r="214" spans="3:3" x14ac:dyDescent="0.2">
      <c r="C214" s="17"/>
    </row>
    <row r="215" spans="3:3" x14ac:dyDescent="0.2">
      <c r="C215" s="17"/>
    </row>
    <row r="216" spans="3:3" ht="12.75" customHeight="1" x14ac:dyDescent="0.2">
      <c r="C216" s="17"/>
    </row>
    <row r="217" spans="3:3" x14ac:dyDescent="0.2">
      <c r="C217" s="17"/>
    </row>
    <row r="218" spans="3:3" x14ac:dyDescent="0.2">
      <c r="C218" s="17"/>
    </row>
    <row r="219" spans="3:3" x14ac:dyDescent="0.2">
      <c r="C219" s="17"/>
    </row>
    <row r="220" spans="3:3" ht="12.75" customHeight="1" x14ac:dyDescent="0.2">
      <c r="C220" s="17"/>
    </row>
    <row r="221" spans="3:3" x14ac:dyDescent="0.2">
      <c r="C221" s="17"/>
    </row>
    <row r="222" spans="3:3" x14ac:dyDescent="0.2">
      <c r="C222" s="17"/>
    </row>
    <row r="223" spans="3:3" x14ac:dyDescent="0.2">
      <c r="C223" s="17"/>
    </row>
    <row r="224" spans="3:3" ht="12.75" customHeight="1" x14ac:dyDescent="0.2">
      <c r="C224" s="17"/>
    </row>
    <row r="225" spans="3:3" x14ac:dyDescent="0.2">
      <c r="C225" s="17"/>
    </row>
    <row r="226" spans="3:3" x14ac:dyDescent="0.2">
      <c r="C226" s="17"/>
    </row>
    <row r="227" spans="3:3" x14ac:dyDescent="0.2">
      <c r="C227" s="17"/>
    </row>
    <row r="228" spans="3:3" ht="12.75" customHeight="1" x14ac:dyDescent="0.2">
      <c r="C228" s="17"/>
    </row>
    <row r="229" spans="3:3" x14ac:dyDescent="0.2">
      <c r="C229" s="17"/>
    </row>
    <row r="230" spans="3:3" x14ac:dyDescent="0.2">
      <c r="C230" s="17"/>
    </row>
    <row r="231" spans="3:3" x14ac:dyDescent="0.2">
      <c r="C231" s="17"/>
    </row>
    <row r="232" spans="3:3" ht="12.75" customHeight="1" x14ac:dyDescent="0.2">
      <c r="C232" s="17"/>
    </row>
    <row r="233" spans="3:3" x14ac:dyDescent="0.2">
      <c r="C233" s="17"/>
    </row>
    <row r="234" spans="3:3" x14ac:dyDescent="0.2">
      <c r="C234" s="17"/>
    </row>
    <row r="235" spans="3:3" x14ac:dyDescent="0.2">
      <c r="C235" s="17"/>
    </row>
    <row r="236" spans="3:3" ht="12.75" customHeight="1" x14ac:dyDescent="0.2">
      <c r="C236" s="17"/>
    </row>
    <row r="237" spans="3:3" x14ac:dyDescent="0.2">
      <c r="C237" s="17"/>
    </row>
    <row r="238" spans="3:3" x14ac:dyDescent="0.2">
      <c r="C238" s="17"/>
    </row>
    <row r="239" spans="3:3" x14ac:dyDescent="0.2">
      <c r="C239" s="17"/>
    </row>
    <row r="240" spans="3:3" ht="12.75" customHeight="1" x14ac:dyDescent="0.2">
      <c r="C240" s="17"/>
    </row>
    <row r="241" spans="3:3" x14ac:dyDescent="0.2">
      <c r="C241" s="17"/>
    </row>
    <row r="242" spans="3:3" x14ac:dyDescent="0.2">
      <c r="C242" s="17"/>
    </row>
    <row r="243" spans="3:3" x14ac:dyDescent="0.2">
      <c r="C243" s="17"/>
    </row>
    <row r="244" spans="3:3" ht="12.75" customHeight="1" x14ac:dyDescent="0.2">
      <c r="C244" s="17"/>
    </row>
    <row r="245" spans="3:3" x14ac:dyDescent="0.2">
      <c r="C245" s="17"/>
    </row>
    <row r="246" spans="3:3" x14ac:dyDescent="0.2">
      <c r="C246" s="17"/>
    </row>
    <row r="247" spans="3:3" x14ac:dyDescent="0.2">
      <c r="C247" s="17"/>
    </row>
    <row r="248" spans="3:3" ht="12.75" customHeight="1" x14ac:dyDescent="0.2">
      <c r="C248" s="17"/>
    </row>
    <row r="249" spans="3:3" x14ac:dyDescent="0.2">
      <c r="C249" s="17"/>
    </row>
    <row r="250" spans="3:3" x14ac:dyDescent="0.2">
      <c r="C250" s="17"/>
    </row>
    <row r="251" spans="3:3" x14ac:dyDescent="0.2">
      <c r="C251" s="17"/>
    </row>
    <row r="252" spans="3:3" ht="12.75" customHeight="1" x14ac:dyDescent="0.2">
      <c r="C252" s="17"/>
    </row>
    <row r="253" spans="3:3" x14ac:dyDescent="0.2">
      <c r="C253" s="17"/>
    </row>
    <row r="254" spans="3:3" x14ac:dyDescent="0.2">
      <c r="C254" s="17"/>
    </row>
    <row r="255" spans="3:3" x14ac:dyDescent="0.2">
      <c r="C255" s="17"/>
    </row>
    <row r="256" spans="3:3" ht="12.75" customHeight="1" x14ac:dyDescent="0.2">
      <c r="C256" s="17"/>
    </row>
    <row r="257" spans="3:3" x14ac:dyDescent="0.2">
      <c r="C257" s="17"/>
    </row>
    <row r="258" spans="3:3" x14ac:dyDescent="0.2">
      <c r="C258" s="17"/>
    </row>
    <row r="259" spans="3:3" x14ac:dyDescent="0.2">
      <c r="C259" s="17"/>
    </row>
    <row r="260" spans="3:3" ht="12.75" customHeight="1" x14ac:dyDescent="0.2">
      <c r="C260" s="17"/>
    </row>
    <row r="261" spans="3:3" x14ac:dyDescent="0.2">
      <c r="C261" s="17"/>
    </row>
    <row r="262" spans="3:3" x14ac:dyDescent="0.2">
      <c r="C262" s="17"/>
    </row>
    <row r="263" spans="3:3" x14ac:dyDescent="0.2">
      <c r="C263" s="17"/>
    </row>
    <row r="264" spans="3:3" ht="12.75" customHeight="1" x14ac:dyDescent="0.2">
      <c r="C264" s="17"/>
    </row>
    <row r="265" spans="3:3" x14ac:dyDescent="0.2">
      <c r="C265" s="17"/>
    </row>
    <row r="266" spans="3:3" x14ac:dyDescent="0.2">
      <c r="C266" s="17"/>
    </row>
    <row r="267" spans="3:3" x14ac:dyDescent="0.2">
      <c r="C267" s="17"/>
    </row>
    <row r="268" spans="3:3" ht="12.75" customHeight="1" x14ac:dyDescent="0.2">
      <c r="C268" s="17"/>
    </row>
    <row r="269" spans="3:3" x14ac:dyDescent="0.2">
      <c r="C269" s="17"/>
    </row>
    <row r="270" spans="3:3" x14ac:dyDescent="0.2">
      <c r="C270" s="17"/>
    </row>
    <row r="271" spans="3:3" x14ac:dyDescent="0.2">
      <c r="C271" s="17"/>
    </row>
    <row r="272" spans="3:3" ht="12.75" customHeight="1" x14ac:dyDescent="0.2">
      <c r="C272" s="17"/>
    </row>
    <row r="273" spans="3:3" x14ac:dyDescent="0.2">
      <c r="C273" s="17"/>
    </row>
    <row r="274" spans="3:3" x14ac:dyDescent="0.2">
      <c r="C274" s="17"/>
    </row>
    <row r="275" spans="3:3" x14ac:dyDescent="0.2">
      <c r="C275" s="17"/>
    </row>
    <row r="276" spans="3:3" ht="12.75" customHeight="1" x14ac:dyDescent="0.2">
      <c r="C276" s="17"/>
    </row>
    <row r="277" spans="3:3" x14ac:dyDescent="0.2">
      <c r="C277" s="17"/>
    </row>
    <row r="278" spans="3:3" x14ac:dyDescent="0.2">
      <c r="C278" s="17"/>
    </row>
    <row r="279" spans="3:3" x14ac:dyDescent="0.2">
      <c r="C279" s="17"/>
    </row>
    <row r="280" spans="3:3" ht="12.75" customHeight="1" x14ac:dyDescent="0.2">
      <c r="C280" s="17"/>
    </row>
    <row r="281" spans="3:3" x14ac:dyDescent="0.2">
      <c r="C281" s="17"/>
    </row>
    <row r="282" spans="3:3" x14ac:dyDescent="0.2">
      <c r="C282" s="17"/>
    </row>
    <row r="283" spans="3:3" x14ac:dyDescent="0.2">
      <c r="C283" s="17"/>
    </row>
    <row r="284" spans="3:3" ht="12.75" customHeight="1" x14ac:dyDescent="0.2">
      <c r="C284" s="17"/>
    </row>
    <row r="285" spans="3:3" x14ac:dyDescent="0.2">
      <c r="C285" s="17"/>
    </row>
    <row r="286" spans="3:3" x14ac:dyDescent="0.2">
      <c r="C286" s="17"/>
    </row>
    <row r="287" spans="3:3" x14ac:dyDescent="0.2">
      <c r="C287" s="17"/>
    </row>
    <row r="288" spans="3:3" ht="12.75" customHeight="1" x14ac:dyDescent="0.2">
      <c r="C288" s="17"/>
    </row>
    <row r="289" spans="3:3" x14ac:dyDescent="0.2">
      <c r="C289" s="17"/>
    </row>
    <row r="290" spans="3:3" x14ac:dyDescent="0.2">
      <c r="C290" s="17"/>
    </row>
    <row r="291" spans="3:3" x14ac:dyDescent="0.2">
      <c r="C291" s="17"/>
    </row>
    <row r="292" spans="3:3" ht="12.75" customHeight="1" x14ac:dyDescent="0.2">
      <c r="C292" s="17"/>
    </row>
    <row r="293" spans="3:3" x14ac:dyDescent="0.2">
      <c r="C293" s="17"/>
    </row>
    <row r="294" spans="3:3" x14ac:dyDescent="0.2">
      <c r="C294" s="17"/>
    </row>
    <row r="295" spans="3:3" x14ac:dyDescent="0.2">
      <c r="C295" s="17"/>
    </row>
    <row r="296" spans="3:3" ht="12.75" customHeight="1" x14ac:dyDescent="0.2">
      <c r="C296" s="17"/>
    </row>
    <row r="297" spans="3:3" x14ac:dyDescent="0.2">
      <c r="C297" s="17"/>
    </row>
    <row r="298" spans="3:3" x14ac:dyDescent="0.2">
      <c r="C298" s="17"/>
    </row>
    <row r="299" spans="3:3" x14ac:dyDescent="0.2">
      <c r="C299" s="17"/>
    </row>
    <row r="300" spans="3:3" ht="12.75" customHeight="1" x14ac:dyDescent="0.2">
      <c r="C300" s="17"/>
    </row>
    <row r="301" spans="3:3" x14ac:dyDescent="0.2">
      <c r="C301" s="17"/>
    </row>
    <row r="302" spans="3:3" x14ac:dyDescent="0.2">
      <c r="C302" s="17"/>
    </row>
    <row r="303" spans="3:3" x14ac:dyDescent="0.2">
      <c r="C303" s="17"/>
    </row>
    <row r="304" spans="3:3" ht="12.75" customHeight="1" x14ac:dyDescent="0.2">
      <c r="C304" s="17"/>
    </row>
    <row r="305" spans="3:3" x14ac:dyDescent="0.2">
      <c r="C305" s="17"/>
    </row>
    <row r="306" spans="3:3" x14ac:dyDescent="0.2">
      <c r="C306" s="17"/>
    </row>
    <row r="307" spans="3:3" x14ac:dyDescent="0.2">
      <c r="C307" s="17"/>
    </row>
    <row r="308" spans="3:3" ht="12.75" customHeight="1" x14ac:dyDescent="0.2">
      <c r="C308" s="17"/>
    </row>
    <row r="309" spans="3:3" x14ac:dyDescent="0.2">
      <c r="C309" s="17"/>
    </row>
    <row r="310" spans="3:3" x14ac:dyDescent="0.2">
      <c r="C310" s="17"/>
    </row>
    <row r="311" spans="3:3" x14ac:dyDescent="0.2">
      <c r="C311" s="17"/>
    </row>
    <row r="312" spans="3:3" ht="12.75" customHeight="1" x14ac:dyDescent="0.2">
      <c r="C312" s="17"/>
    </row>
    <row r="313" spans="3:3" x14ac:dyDescent="0.2">
      <c r="C313" s="17"/>
    </row>
    <row r="314" spans="3:3" x14ac:dyDescent="0.2">
      <c r="C314" s="17"/>
    </row>
    <row r="315" spans="3:3" x14ac:dyDescent="0.2">
      <c r="C315" s="17"/>
    </row>
    <row r="316" spans="3:3" ht="12.75" customHeight="1" x14ac:dyDescent="0.2">
      <c r="C316" s="17"/>
    </row>
    <row r="317" spans="3:3" x14ac:dyDescent="0.2">
      <c r="C317" s="17"/>
    </row>
    <row r="318" spans="3:3" x14ac:dyDescent="0.2">
      <c r="C318" s="17"/>
    </row>
    <row r="319" spans="3:3" x14ac:dyDescent="0.2">
      <c r="C319" s="17"/>
    </row>
    <row r="320" spans="3:3" ht="12.75" customHeight="1" x14ac:dyDescent="0.2">
      <c r="C320" s="17"/>
    </row>
    <row r="321" spans="3:3" x14ac:dyDescent="0.2">
      <c r="C321" s="17"/>
    </row>
    <row r="322" spans="3:3" x14ac:dyDescent="0.2">
      <c r="C322" s="17"/>
    </row>
    <row r="323" spans="3:3" x14ac:dyDescent="0.2">
      <c r="C323" s="17"/>
    </row>
    <row r="324" spans="3:3" ht="12.75" customHeight="1" x14ac:dyDescent="0.2">
      <c r="C324" s="17"/>
    </row>
    <row r="325" spans="3:3" x14ac:dyDescent="0.2">
      <c r="C325" s="17"/>
    </row>
    <row r="326" spans="3:3" x14ac:dyDescent="0.2">
      <c r="C326" s="17"/>
    </row>
    <row r="327" spans="3:3" x14ac:dyDescent="0.2">
      <c r="C327" s="17"/>
    </row>
    <row r="328" spans="3:3" ht="12.75" customHeight="1" x14ac:dyDescent="0.2">
      <c r="C328" s="17"/>
    </row>
    <row r="329" spans="3:3" x14ac:dyDescent="0.2">
      <c r="C329" s="17"/>
    </row>
  </sheetData>
  <mergeCells count="24"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  <mergeCell ref="K9:K11"/>
    <mergeCell ref="E8:I8"/>
    <mergeCell ref="G10:G11"/>
    <mergeCell ref="H10:H11"/>
    <mergeCell ref="A5:B5"/>
    <mergeCell ref="A6:B6"/>
    <mergeCell ref="A8:A11"/>
    <mergeCell ref="D8:D11"/>
    <mergeCell ref="C8:C11"/>
    <mergeCell ref="B8:B11"/>
  </mergeCells>
  <phoneticPr fontId="4" type="noConversion"/>
  <pageMargins left="0.19685039370078741" right="0.19685039370078741" top="0.98425196850393704" bottom="0.59055118110236227" header="0" footer="0"/>
  <pageSetup paperSize="9" scale="63" fitToHeight="6" orientation="landscape" r:id="rId1"/>
  <headerFooter differentFirst="1" alignWithMargins="0">
    <oddHeader>&amp;C&amp;P&amp;Rпродовження додатку 3</oddHeader>
  </headerFooter>
  <rowBreaks count="4" manualBreakCount="4">
    <brk id="27" max="17" man="1"/>
    <brk id="53" max="17" man="1"/>
    <brk id="85" max="17" man="1"/>
    <brk id="120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view="pageBreakPreview" zoomScale="102" zoomScaleNormal="100" zoomScaleSheetLayoutView="102" workbookViewId="0">
      <selection activeCell="C4" sqref="C4"/>
    </sheetView>
  </sheetViews>
  <sheetFormatPr defaultRowHeight="12.75" x14ac:dyDescent="0.2"/>
  <cols>
    <col min="1" max="1" width="19.42578125" customWidth="1"/>
    <col min="2" max="2" width="17.7109375" customWidth="1"/>
    <col min="3" max="3" width="75.5703125" customWidth="1"/>
    <col min="4" max="4" width="16" customWidth="1"/>
    <col min="6" max="6" width="16.28515625" customWidth="1"/>
  </cols>
  <sheetData>
    <row r="1" spans="1:30" ht="5.45" customHeight="1" x14ac:dyDescent="0.2"/>
    <row r="2" spans="1:30" ht="18.75" x14ac:dyDescent="0.3">
      <c r="C2" s="752" t="s">
        <v>562</v>
      </c>
      <c r="D2" s="752"/>
    </row>
    <row r="3" spans="1:30" ht="18.75" x14ac:dyDescent="0.3">
      <c r="C3" s="752" t="s">
        <v>563</v>
      </c>
      <c r="D3" s="752"/>
    </row>
    <row r="4" spans="1:30" ht="18.75" x14ac:dyDescent="0.3">
      <c r="C4" s="135" t="s">
        <v>599</v>
      </c>
      <c r="D4" s="135"/>
    </row>
    <row r="5" spans="1:30" ht="18.75" x14ac:dyDescent="0.3">
      <c r="C5" s="135"/>
      <c r="D5" s="135"/>
    </row>
    <row r="6" spans="1:30" ht="18.75" x14ac:dyDescent="0.3">
      <c r="C6" s="135"/>
      <c r="D6" s="135"/>
    </row>
    <row r="8" spans="1:30" ht="25.9" customHeight="1" x14ac:dyDescent="0.3">
      <c r="B8" s="753" t="s">
        <v>539</v>
      </c>
      <c r="C8" s="753"/>
    </row>
    <row r="9" spans="1:30" ht="19.149999999999999" customHeight="1" x14ac:dyDescent="0.3">
      <c r="B9" s="754">
        <v>17532000000</v>
      </c>
      <c r="C9" s="755"/>
    </row>
    <row r="10" spans="1:30" ht="11.45" customHeight="1" x14ac:dyDescent="0.2">
      <c r="C10" s="627" t="s">
        <v>567</v>
      </c>
    </row>
    <row r="11" spans="1:30" ht="30.6" customHeight="1" x14ac:dyDescent="0.3">
      <c r="A11" s="756" t="s">
        <v>540</v>
      </c>
      <c r="B11" s="756"/>
      <c r="C11" s="756"/>
      <c r="D11" s="756"/>
    </row>
    <row r="12" spans="1:30" ht="3.6" customHeight="1" x14ac:dyDescent="0.2"/>
    <row r="13" spans="1:30" x14ac:dyDescent="0.2">
      <c r="D13" s="677" t="s">
        <v>541</v>
      </c>
    </row>
    <row r="14" spans="1:30" ht="13.15" customHeight="1" x14ac:dyDescent="0.2">
      <c r="A14" s="744" t="s">
        <v>542</v>
      </c>
      <c r="B14" s="746" t="s">
        <v>543</v>
      </c>
      <c r="C14" s="747"/>
      <c r="D14" s="750" t="s">
        <v>383</v>
      </c>
      <c r="E14" s="628"/>
      <c r="F14" s="628"/>
      <c r="G14" s="628"/>
      <c r="H14" s="628"/>
      <c r="I14" s="628"/>
      <c r="J14" s="628"/>
      <c r="K14" s="628"/>
      <c r="L14" s="628"/>
      <c r="M14" s="628"/>
      <c r="N14" s="628"/>
      <c r="O14" s="628"/>
      <c r="P14" s="628"/>
      <c r="Q14" s="628"/>
      <c r="R14" s="628"/>
      <c r="S14" s="628"/>
      <c r="T14" s="628"/>
      <c r="U14" s="628"/>
      <c r="V14" s="628"/>
      <c r="W14" s="628"/>
      <c r="X14" s="628"/>
      <c r="Y14" s="628"/>
      <c r="Z14" s="628"/>
      <c r="AA14" s="628"/>
      <c r="AB14" s="628"/>
      <c r="AC14" s="628"/>
      <c r="AD14" s="628"/>
    </row>
    <row r="15" spans="1:30" ht="58.5" customHeight="1" x14ac:dyDescent="0.2">
      <c r="A15" s="745"/>
      <c r="B15" s="748"/>
      <c r="C15" s="749"/>
      <c r="D15" s="751"/>
      <c r="E15" s="628"/>
      <c r="F15" s="628"/>
      <c r="G15" s="628"/>
      <c r="H15" s="628"/>
      <c r="I15" s="628"/>
      <c r="J15" s="628"/>
      <c r="K15" s="628"/>
      <c r="L15" s="628"/>
      <c r="M15" s="628"/>
      <c r="N15" s="628"/>
      <c r="O15" s="628"/>
      <c r="P15" s="628"/>
      <c r="Q15" s="628"/>
      <c r="R15" s="628"/>
      <c r="S15" s="628"/>
      <c r="T15" s="628"/>
      <c r="U15" s="628"/>
      <c r="V15" s="628"/>
      <c r="W15" s="628"/>
      <c r="X15" s="628"/>
      <c r="Y15" s="628"/>
      <c r="Z15" s="628"/>
      <c r="AA15" s="628"/>
      <c r="AB15" s="628"/>
      <c r="AC15" s="628"/>
      <c r="AD15" s="628"/>
    </row>
    <row r="16" spans="1:30" ht="13.9" customHeight="1" x14ac:dyDescent="0.2">
      <c r="A16" s="629">
        <v>1</v>
      </c>
      <c r="B16" s="759">
        <v>2</v>
      </c>
      <c r="C16" s="760"/>
      <c r="D16" s="630">
        <v>3</v>
      </c>
      <c r="E16" s="628"/>
      <c r="F16" s="628"/>
      <c r="G16" s="628"/>
      <c r="H16" s="628"/>
      <c r="I16" s="628"/>
      <c r="J16" s="628"/>
      <c r="K16" s="628"/>
      <c r="L16" s="628"/>
      <c r="M16" s="628"/>
      <c r="N16" s="628"/>
      <c r="O16" s="628"/>
      <c r="P16" s="628"/>
      <c r="Q16" s="628"/>
      <c r="R16" s="628"/>
      <c r="S16" s="628"/>
      <c r="T16" s="628"/>
      <c r="U16" s="628"/>
      <c r="V16" s="628"/>
      <c r="W16" s="628"/>
      <c r="X16" s="628"/>
      <c r="Y16" s="628"/>
      <c r="Z16" s="628"/>
      <c r="AA16" s="628"/>
      <c r="AB16" s="628"/>
      <c r="AC16" s="628"/>
      <c r="AD16" s="628"/>
    </row>
    <row r="17" spans="1:30" ht="19.5" x14ac:dyDescent="0.3">
      <c r="A17" s="761" t="s">
        <v>556</v>
      </c>
      <c r="B17" s="762"/>
      <c r="C17" s="763"/>
      <c r="D17" s="764"/>
      <c r="E17" s="628"/>
      <c r="F17" s="628"/>
      <c r="G17" s="628"/>
      <c r="H17" s="628"/>
      <c r="I17" s="628"/>
      <c r="J17" s="628"/>
      <c r="K17" s="628"/>
      <c r="L17" s="628"/>
      <c r="M17" s="628"/>
      <c r="N17" s="628"/>
      <c r="O17" s="628"/>
      <c r="P17" s="628"/>
      <c r="Q17" s="628"/>
      <c r="R17" s="628"/>
      <c r="S17" s="628"/>
      <c r="T17" s="628"/>
      <c r="U17" s="628"/>
      <c r="V17" s="628"/>
      <c r="W17" s="628"/>
      <c r="X17" s="628"/>
      <c r="Y17" s="628"/>
      <c r="Z17" s="628"/>
      <c r="AA17" s="628"/>
      <c r="AB17" s="628"/>
      <c r="AC17" s="628"/>
      <c r="AD17" s="628"/>
    </row>
    <row r="18" spans="1:30" ht="22.15" customHeight="1" x14ac:dyDescent="0.3">
      <c r="A18" s="652">
        <v>41030000</v>
      </c>
      <c r="B18" s="765" t="s">
        <v>421</v>
      </c>
      <c r="C18" s="766"/>
      <c r="D18" s="658">
        <f>SUM(D19)</f>
        <v>145174000</v>
      </c>
      <c r="E18" s="628"/>
      <c r="F18" s="628"/>
      <c r="G18" s="628"/>
      <c r="H18" s="628"/>
      <c r="I18" s="628"/>
      <c r="J18" s="628"/>
      <c r="K18" s="628"/>
      <c r="L18" s="628"/>
      <c r="M18" s="628"/>
      <c r="N18" s="628"/>
      <c r="O18" s="628"/>
      <c r="P18" s="628"/>
      <c r="Q18" s="628"/>
      <c r="R18" s="628"/>
      <c r="S18" s="628"/>
      <c r="T18" s="628"/>
      <c r="U18" s="628"/>
      <c r="V18" s="628"/>
      <c r="W18" s="628"/>
      <c r="X18" s="628"/>
      <c r="Y18" s="628"/>
      <c r="Z18" s="628"/>
      <c r="AA18" s="628"/>
      <c r="AB18" s="628"/>
      <c r="AC18" s="628"/>
      <c r="AD18" s="628"/>
    </row>
    <row r="19" spans="1:30" ht="21.6" customHeight="1" x14ac:dyDescent="0.3">
      <c r="A19" s="652">
        <v>41033900</v>
      </c>
      <c r="B19" s="757" t="s">
        <v>137</v>
      </c>
      <c r="C19" s="758"/>
      <c r="D19" s="658">
        <f>SUM(D20)</f>
        <v>145174000</v>
      </c>
      <c r="E19" s="628"/>
      <c r="F19" s="628"/>
      <c r="G19" s="628"/>
      <c r="H19" s="628"/>
      <c r="I19" s="628"/>
      <c r="J19" s="628"/>
      <c r="K19" s="628"/>
      <c r="L19" s="628"/>
      <c r="M19" s="628"/>
      <c r="N19" s="628"/>
      <c r="O19" s="628"/>
      <c r="P19" s="628"/>
      <c r="Q19" s="628"/>
      <c r="R19" s="628"/>
      <c r="S19" s="628"/>
      <c r="T19" s="628"/>
      <c r="U19" s="628"/>
      <c r="V19" s="628"/>
      <c r="W19" s="628"/>
      <c r="X19" s="628"/>
      <c r="Y19" s="628"/>
      <c r="Z19" s="628"/>
      <c r="AA19" s="628"/>
      <c r="AB19" s="628"/>
      <c r="AC19" s="628"/>
      <c r="AD19" s="628"/>
    </row>
    <row r="20" spans="1:30" ht="18.75" x14ac:dyDescent="0.3">
      <c r="A20" s="652"/>
      <c r="B20" s="757" t="s">
        <v>544</v>
      </c>
      <c r="C20" s="758"/>
      <c r="D20" s="658">
        <v>145174000</v>
      </c>
      <c r="E20" s="628"/>
      <c r="F20" s="628"/>
      <c r="G20" s="628"/>
      <c r="H20" s="628"/>
      <c r="I20" s="628"/>
      <c r="J20" s="628"/>
      <c r="K20" s="628"/>
      <c r="L20" s="628"/>
      <c r="M20" s="628"/>
      <c r="N20" s="628"/>
      <c r="O20" s="628"/>
      <c r="P20" s="628"/>
      <c r="Q20" s="628"/>
      <c r="R20" s="628"/>
      <c r="S20" s="628"/>
      <c r="T20" s="628"/>
      <c r="U20" s="628"/>
      <c r="V20" s="628"/>
      <c r="W20" s="628"/>
      <c r="X20" s="628"/>
      <c r="Y20" s="628"/>
      <c r="Z20" s="628"/>
      <c r="AA20" s="628"/>
      <c r="AB20" s="628"/>
      <c r="AC20" s="628"/>
      <c r="AD20" s="628"/>
    </row>
    <row r="21" spans="1:30" ht="19.149999999999999" customHeight="1" x14ac:dyDescent="0.3">
      <c r="A21" s="652">
        <v>41040000</v>
      </c>
      <c r="B21" s="757" t="s">
        <v>422</v>
      </c>
      <c r="C21" s="758"/>
      <c r="D21" s="658">
        <f>SUM(D22)</f>
        <v>2602600</v>
      </c>
      <c r="E21" s="628"/>
      <c r="F21" s="628"/>
      <c r="G21" s="628"/>
      <c r="H21" s="628"/>
      <c r="I21" s="628"/>
      <c r="J21" s="628"/>
      <c r="K21" s="628"/>
      <c r="L21" s="628"/>
      <c r="M21" s="628"/>
      <c r="N21" s="628"/>
      <c r="O21" s="628"/>
      <c r="P21" s="628"/>
      <c r="Q21" s="628"/>
      <c r="R21" s="628"/>
      <c r="S21" s="628"/>
      <c r="T21" s="628"/>
      <c r="U21" s="628"/>
      <c r="V21" s="628"/>
      <c r="W21" s="628"/>
      <c r="X21" s="628"/>
      <c r="Y21" s="628"/>
      <c r="Z21" s="628"/>
      <c r="AA21" s="628"/>
      <c r="AB21" s="628"/>
      <c r="AC21" s="628"/>
      <c r="AD21" s="628"/>
    </row>
    <row r="22" spans="1:30" ht="56.25" customHeight="1" x14ac:dyDescent="0.3">
      <c r="A22" s="652">
        <v>41040200</v>
      </c>
      <c r="B22" s="767" t="s">
        <v>423</v>
      </c>
      <c r="C22" s="768"/>
      <c r="D22" s="658">
        <f>SUM(D23)</f>
        <v>2602600</v>
      </c>
      <c r="E22" s="628"/>
      <c r="F22" s="628"/>
      <c r="G22" s="628"/>
      <c r="H22" s="628"/>
      <c r="I22" s="628"/>
      <c r="J22" s="628"/>
      <c r="K22" s="628"/>
      <c r="L22" s="628"/>
      <c r="M22" s="628"/>
      <c r="N22" s="628"/>
      <c r="O22" s="628"/>
      <c r="P22" s="628"/>
      <c r="Q22" s="628"/>
      <c r="R22" s="628"/>
      <c r="S22" s="628"/>
      <c r="T22" s="628"/>
      <c r="U22" s="628"/>
      <c r="V22" s="628"/>
      <c r="W22" s="628"/>
      <c r="X22" s="628"/>
      <c r="Y22" s="628"/>
      <c r="Z22" s="628"/>
      <c r="AA22" s="628"/>
      <c r="AB22" s="628"/>
      <c r="AC22" s="628"/>
      <c r="AD22" s="628"/>
    </row>
    <row r="23" spans="1:30" ht="22.15" customHeight="1" x14ac:dyDescent="0.3">
      <c r="A23" s="652">
        <v>17100000000</v>
      </c>
      <c r="B23" s="757" t="s">
        <v>545</v>
      </c>
      <c r="C23" s="758"/>
      <c r="D23" s="658">
        <v>2602600</v>
      </c>
      <c r="E23" s="628"/>
      <c r="F23" s="628"/>
      <c r="G23" s="628"/>
      <c r="H23" s="628"/>
      <c r="I23" s="628"/>
      <c r="J23" s="628"/>
      <c r="K23" s="628"/>
      <c r="L23" s="628"/>
      <c r="M23" s="628"/>
      <c r="N23" s="628"/>
      <c r="O23" s="628"/>
      <c r="P23" s="628"/>
      <c r="Q23" s="628"/>
      <c r="R23" s="628"/>
      <c r="S23" s="628"/>
      <c r="T23" s="628"/>
      <c r="U23" s="628"/>
      <c r="V23" s="628"/>
      <c r="W23" s="628"/>
      <c r="X23" s="628"/>
      <c r="Y23" s="628"/>
      <c r="Z23" s="628"/>
      <c r="AA23" s="628"/>
      <c r="AB23" s="628"/>
      <c r="AC23" s="628"/>
      <c r="AD23" s="628"/>
    </row>
    <row r="24" spans="1:30" ht="30.6" customHeight="1" x14ac:dyDescent="0.3">
      <c r="A24" s="761" t="s">
        <v>557</v>
      </c>
      <c r="B24" s="762"/>
      <c r="C24" s="763"/>
      <c r="D24" s="764"/>
      <c r="E24" s="628"/>
      <c r="F24" s="628"/>
      <c r="G24" s="628"/>
      <c r="H24" s="628"/>
      <c r="I24" s="628"/>
      <c r="J24" s="628"/>
      <c r="K24" s="628"/>
      <c r="L24" s="628"/>
      <c r="M24" s="628"/>
      <c r="N24" s="628"/>
      <c r="O24" s="628"/>
      <c r="P24" s="628"/>
      <c r="Q24" s="628"/>
      <c r="R24" s="628"/>
      <c r="S24" s="628"/>
      <c r="T24" s="628"/>
      <c r="U24" s="628"/>
      <c r="V24" s="628"/>
      <c r="W24" s="628"/>
      <c r="X24" s="628"/>
      <c r="Y24" s="628"/>
      <c r="Z24" s="628"/>
      <c r="AA24" s="628"/>
      <c r="AB24" s="628"/>
      <c r="AC24" s="628"/>
      <c r="AD24" s="628"/>
    </row>
    <row r="25" spans="1:30" ht="21.6" customHeight="1" x14ac:dyDescent="0.2">
      <c r="A25" s="631"/>
      <c r="B25" s="769"/>
      <c r="C25" s="770"/>
      <c r="D25" s="632"/>
      <c r="E25" s="628"/>
      <c r="F25" s="628"/>
      <c r="G25" s="628"/>
      <c r="H25" s="628"/>
      <c r="I25" s="628"/>
      <c r="J25" s="628"/>
      <c r="K25" s="628"/>
      <c r="L25" s="628"/>
      <c r="M25" s="628"/>
      <c r="N25" s="628"/>
      <c r="O25" s="628"/>
      <c r="P25" s="628"/>
      <c r="Q25" s="628"/>
      <c r="R25" s="628"/>
      <c r="S25" s="628"/>
      <c r="T25" s="628"/>
      <c r="U25" s="628"/>
      <c r="V25" s="628"/>
      <c r="W25" s="628"/>
      <c r="X25" s="628"/>
      <c r="Y25" s="628"/>
      <c r="Z25" s="628"/>
      <c r="AA25" s="628"/>
      <c r="AB25" s="628"/>
      <c r="AC25" s="628"/>
      <c r="AD25" s="628"/>
    </row>
    <row r="26" spans="1:30" ht="20.25" x14ac:dyDescent="0.3">
      <c r="A26" s="633" t="s">
        <v>546</v>
      </c>
      <c r="B26" s="765" t="s">
        <v>547</v>
      </c>
      <c r="C26" s="766"/>
      <c r="D26" s="658">
        <f>SUM(D18,D21)</f>
        <v>147776600</v>
      </c>
      <c r="E26" s="628"/>
      <c r="F26" s="628"/>
      <c r="G26" s="628"/>
      <c r="H26" s="628"/>
      <c r="I26" s="628"/>
      <c r="J26" s="628"/>
      <c r="K26" s="628"/>
      <c r="L26" s="628"/>
      <c r="M26" s="628"/>
      <c r="N26" s="628"/>
      <c r="O26" s="628"/>
      <c r="P26" s="628"/>
      <c r="Q26" s="628"/>
      <c r="R26" s="628"/>
      <c r="S26" s="628"/>
      <c r="T26" s="628"/>
      <c r="U26" s="628"/>
      <c r="V26" s="628"/>
      <c r="W26" s="628"/>
      <c r="X26" s="628"/>
      <c r="Y26" s="628"/>
      <c r="Z26" s="628"/>
      <c r="AA26" s="628"/>
      <c r="AB26" s="628"/>
      <c r="AC26" s="628"/>
      <c r="AD26" s="628"/>
    </row>
    <row r="27" spans="1:30" ht="20.25" x14ac:dyDescent="0.3">
      <c r="A27" s="633" t="s">
        <v>546</v>
      </c>
      <c r="B27" s="757" t="s">
        <v>548</v>
      </c>
      <c r="C27" s="758"/>
      <c r="D27" s="658">
        <f>SUM(D26)</f>
        <v>147776600</v>
      </c>
      <c r="E27" s="628"/>
      <c r="F27" s="628"/>
      <c r="G27" s="628"/>
      <c r="H27" s="628"/>
      <c r="I27" s="628"/>
      <c r="J27" s="628"/>
      <c r="K27" s="628"/>
      <c r="L27" s="628"/>
      <c r="M27" s="628"/>
      <c r="N27" s="628"/>
      <c r="O27" s="628"/>
      <c r="P27" s="628"/>
      <c r="Q27" s="628"/>
      <c r="R27" s="628"/>
      <c r="S27" s="628"/>
      <c r="T27" s="628"/>
      <c r="U27" s="628"/>
      <c r="V27" s="628"/>
      <c r="W27" s="628"/>
      <c r="X27" s="628"/>
      <c r="Y27" s="628"/>
      <c r="Z27" s="628"/>
      <c r="AA27" s="628"/>
      <c r="AB27" s="628"/>
      <c r="AC27" s="628"/>
      <c r="AD27" s="628"/>
    </row>
    <row r="28" spans="1:30" ht="20.25" x14ac:dyDescent="0.3">
      <c r="A28" s="634" t="s">
        <v>546</v>
      </c>
      <c r="B28" s="775" t="s">
        <v>549</v>
      </c>
      <c r="C28" s="776"/>
      <c r="D28" s="635"/>
      <c r="E28" s="628"/>
      <c r="F28" s="628"/>
      <c r="G28" s="628"/>
      <c r="H28" s="628"/>
      <c r="I28" s="628"/>
      <c r="J28" s="628"/>
      <c r="K28" s="628"/>
      <c r="L28" s="628"/>
      <c r="M28" s="628"/>
      <c r="N28" s="628"/>
      <c r="O28" s="628"/>
      <c r="P28" s="628"/>
      <c r="Q28" s="628"/>
      <c r="R28" s="628"/>
      <c r="S28" s="628"/>
      <c r="T28" s="628"/>
      <c r="U28" s="628"/>
      <c r="V28" s="628"/>
      <c r="W28" s="628"/>
      <c r="X28" s="628"/>
      <c r="Y28" s="628"/>
      <c r="Z28" s="628"/>
      <c r="AA28" s="628"/>
      <c r="AB28" s="628"/>
      <c r="AC28" s="628"/>
      <c r="AD28" s="628"/>
    </row>
    <row r="29" spans="1:30" ht="10.15" customHeight="1" x14ac:dyDescent="0.3">
      <c r="A29" s="636"/>
      <c r="B29" s="636"/>
      <c r="C29" s="637"/>
      <c r="D29" s="638"/>
      <c r="E29" s="628"/>
      <c r="F29" s="628"/>
      <c r="G29" s="628"/>
      <c r="H29" s="628"/>
      <c r="I29" s="628"/>
      <c r="J29" s="628"/>
      <c r="K29" s="628"/>
      <c r="L29" s="628"/>
      <c r="M29" s="628"/>
      <c r="N29" s="628"/>
      <c r="O29" s="628"/>
      <c r="P29" s="628"/>
      <c r="Q29" s="628"/>
      <c r="R29" s="628"/>
      <c r="S29" s="628"/>
      <c r="T29" s="628"/>
      <c r="U29" s="628"/>
      <c r="V29" s="628"/>
      <c r="W29" s="628"/>
      <c r="X29" s="628"/>
      <c r="Y29" s="628"/>
      <c r="Z29" s="628"/>
      <c r="AA29" s="628"/>
      <c r="AB29" s="628"/>
      <c r="AC29" s="628"/>
      <c r="AD29" s="628"/>
    </row>
    <row r="30" spans="1:30" ht="20.25" x14ac:dyDescent="0.3">
      <c r="A30" s="636"/>
      <c r="B30" s="636"/>
      <c r="C30" s="637"/>
      <c r="D30" s="638"/>
      <c r="E30" s="628"/>
      <c r="F30" s="628"/>
      <c r="G30" s="628"/>
      <c r="H30" s="628"/>
      <c r="I30" s="628"/>
      <c r="J30" s="628"/>
      <c r="K30" s="628"/>
      <c r="L30" s="628"/>
      <c r="M30" s="628"/>
      <c r="N30" s="628"/>
      <c r="O30" s="628"/>
      <c r="P30" s="628"/>
      <c r="Q30" s="628"/>
      <c r="R30" s="628"/>
      <c r="S30" s="628"/>
      <c r="T30" s="628"/>
      <c r="U30" s="628"/>
      <c r="V30" s="628"/>
      <c r="W30" s="628"/>
      <c r="X30" s="628"/>
      <c r="Y30" s="628"/>
      <c r="Z30" s="628"/>
      <c r="AA30" s="628"/>
      <c r="AB30" s="628"/>
      <c r="AC30" s="628"/>
      <c r="AD30" s="628"/>
    </row>
    <row r="31" spans="1:30" ht="20.25" x14ac:dyDescent="0.3">
      <c r="A31" s="753" t="s">
        <v>550</v>
      </c>
      <c r="B31" s="777"/>
      <c r="C31" s="777"/>
      <c r="D31" s="777"/>
      <c r="E31" s="628"/>
      <c r="F31" s="628"/>
      <c r="G31" s="628"/>
      <c r="H31" s="628"/>
      <c r="I31" s="628"/>
      <c r="J31" s="628"/>
      <c r="K31" s="628"/>
      <c r="L31" s="628"/>
      <c r="M31" s="628"/>
      <c r="N31" s="628"/>
      <c r="O31" s="628"/>
      <c r="P31" s="628"/>
      <c r="Q31" s="628"/>
      <c r="R31" s="628"/>
      <c r="S31" s="628"/>
      <c r="T31" s="628"/>
      <c r="U31" s="628"/>
      <c r="V31" s="628"/>
      <c r="W31" s="628"/>
      <c r="X31" s="628"/>
      <c r="Y31" s="628"/>
      <c r="Z31" s="628"/>
      <c r="AA31" s="628"/>
      <c r="AB31" s="628"/>
      <c r="AC31" s="628"/>
      <c r="AD31" s="628"/>
    </row>
    <row r="32" spans="1:30" ht="6" customHeight="1" x14ac:dyDescent="0.2">
      <c r="E32" s="628"/>
      <c r="F32" s="628"/>
      <c r="G32" s="628"/>
      <c r="H32" s="628"/>
      <c r="I32" s="628"/>
      <c r="J32" s="628"/>
      <c r="K32" s="628"/>
      <c r="L32" s="628"/>
      <c r="M32" s="628"/>
      <c r="N32" s="628"/>
      <c r="O32" s="628"/>
      <c r="P32" s="628"/>
      <c r="Q32" s="628"/>
      <c r="R32" s="628"/>
      <c r="S32" s="628"/>
      <c r="T32" s="628"/>
      <c r="U32" s="628"/>
      <c r="V32" s="628"/>
      <c r="W32" s="628"/>
      <c r="X32" s="628"/>
      <c r="Y32" s="628"/>
      <c r="Z32" s="628"/>
      <c r="AA32" s="628"/>
      <c r="AB32" s="628"/>
      <c r="AC32" s="628"/>
      <c r="AD32" s="628"/>
    </row>
    <row r="33" spans="1:30" ht="19.899999999999999" customHeight="1" x14ac:dyDescent="0.2">
      <c r="D33" t="s">
        <v>541</v>
      </c>
      <c r="E33" s="628"/>
      <c r="F33" s="628"/>
      <c r="G33" s="628"/>
      <c r="H33" s="628"/>
      <c r="I33" s="628"/>
      <c r="J33" s="628"/>
      <c r="K33" s="628"/>
      <c r="L33" s="628"/>
      <c r="M33" s="628"/>
      <c r="N33" s="628"/>
      <c r="O33" s="628"/>
      <c r="P33" s="628"/>
      <c r="Q33" s="628"/>
      <c r="R33" s="628"/>
      <c r="S33" s="628"/>
      <c r="T33" s="628"/>
      <c r="U33" s="628"/>
      <c r="V33" s="628"/>
      <c r="W33" s="628"/>
      <c r="X33" s="628"/>
      <c r="Y33" s="628"/>
      <c r="Z33" s="628"/>
      <c r="AA33" s="628"/>
      <c r="AB33" s="628"/>
      <c r="AC33" s="628"/>
      <c r="AD33" s="628"/>
    </row>
    <row r="34" spans="1:30" ht="21" customHeight="1" x14ac:dyDescent="0.2">
      <c r="A34" s="778" t="s">
        <v>551</v>
      </c>
      <c r="B34" s="778" t="s">
        <v>552</v>
      </c>
      <c r="C34" s="780" t="s">
        <v>553</v>
      </c>
      <c r="D34" s="782" t="s">
        <v>383</v>
      </c>
      <c r="E34" s="628"/>
      <c r="F34" s="628"/>
      <c r="G34" s="628"/>
      <c r="H34" s="628"/>
      <c r="I34" s="628"/>
      <c r="J34" s="628"/>
      <c r="K34" s="628"/>
      <c r="L34" s="628"/>
      <c r="M34" s="628"/>
      <c r="N34" s="628"/>
      <c r="O34" s="628"/>
      <c r="P34" s="628"/>
      <c r="Q34" s="628"/>
      <c r="R34" s="628"/>
      <c r="S34" s="628"/>
      <c r="T34" s="628"/>
      <c r="U34" s="628"/>
      <c r="V34" s="628"/>
      <c r="W34" s="628"/>
      <c r="X34" s="628"/>
      <c r="Y34" s="628"/>
      <c r="Z34" s="628"/>
      <c r="AA34" s="628"/>
      <c r="AB34" s="628"/>
      <c r="AC34" s="628"/>
      <c r="AD34" s="628"/>
    </row>
    <row r="35" spans="1:30" ht="97.15" customHeight="1" x14ac:dyDescent="0.2">
      <c r="A35" s="779"/>
      <c r="B35" s="779"/>
      <c r="C35" s="781"/>
      <c r="D35" s="783"/>
      <c r="E35" s="628"/>
      <c r="F35" s="628"/>
      <c r="G35" s="628"/>
      <c r="H35" s="628"/>
      <c r="I35" s="628"/>
      <c r="J35" s="628"/>
      <c r="K35" s="628"/>
      <c r="L35" s="628"/>
      <c r="M35" s="628"/>
      <c r="N35" s="628"/>
      <c r="O35" s="628"/>
      <c r="P35" s="628"/>
      <c r="Q35" s="628"/>
      <c r="R35" s="628"/>
      <c r="S35" s="628"/>
      <c r="T35" s="628"/>
      <c r="U35" s="628"/>
      <c r="V35" s="628"/>
      <c r="W35" s="628"/>
      <c r="X35" s="628"/>
      <c r="Y35" s="628"/>
      <c r="Z35" s="628"/>
      <c r="AA35" s="628"/>
      <c r="AB35" s="628"/>
      <c r="AC35" s="628"/>
      <c r="AD35" s="628"/>
    </row>
    <row r="36" spans="1:30" ht="12" customHeight="1" x14ac:dyDescent="0.2">
      <c r="A36" s="629">
        <v>1</v>
      </c>
      <c r="B36" s="639">
        <v>2</v>
      </c>
      <c r="C36" s="640">
        <v>3</v>
      </c>
      <c r="D36" s="630">
        <v>4</v>
      </c>
      <c r="E36" s="628"/>
      <c r="F36" s="628"/>
      <c r="G36" s="628"/>
      <c r="H36" s="628"/>
      <c r="I36" s="628"/>
      <c r="J36" s="628"/>
      <c r="K36" s="628"/>
      <c r="L36" s="628"/>
      <c r="M36" s="628"/>
      <c r="N36" s="628"/>
      <c r="O36" s="628"/>
      <c r="P36" s="628"/>
      <c r="Q36" s="628"/>
      <c r="R36" s="628"/>
      <c r="S36" s="628"/>
      <c r="T36" s="628"/>
      <c r="U36" s="628"/>
      <c r="V36" s="628"/>
      <c r="W36" s="628"/>
      <c r="X36" s="628"/>
      <c r="Y36" s="628"/>
      <c r="Z36" s="628"/>
      <c r="AA36" s="628"/>
      <c r="AB36" s="628"/>
      <c r="AC36" s="628"/>
      <c r="AD36" s="628"/>
    </row>
    <row r="37" spans="1:30" ht="19.5" x14ac:dyDescent="0.3">
      <c r="A37" s="761" t="s">
        <v>554</v>
      </c>
      <c r="B37" s="762"/>
      <c r="C37" s="771"/>
      <c r="D37" s="764"/>
      <c r="E37" s="628"/>
      <c r="F37" s="628"/>
      <c r="G37" s="628"/>
      <c r="H37" s="628"/>
      <c r="I37" s="628"/>
      <c r="J37" s="628"/>
      <c r="K37" s="628"/>
      <c r="L37" s="628"/>
      <c r="M37" s="628"/>
      <c r="N37" s="628"/>
      <c r="O37" s="628"/>
      <c r="P37" s="628"/>
      <c r="Q37" s="628"/>
      <c r="R37" s="628"/>
      <c r="S37" s="628"/>
      <c r="T37" s="628"/>
      <c r="U37" s="628"/>
      <c r="V37" s="628"/>
      <c r="W37" s="628"/>
      <c r="X37" s="628"/>
      <c r="Y37" s="628"/>
      <c r="Z37" s="628"/>
      <c r="AA37" s="628"/>
      <c r="AB37" s="628"/>
      <c r="AC37" s="628"/>
      <c r="AD37" s="628"/>
    </row>
    <row r="38" spans="1:30" ht="19.5" x14ac:dyDescent="0.3">
      <c r="A38" s="665">
        <v>3719110</v>
      </c>
      <c r="B38" s="666">
        <v>9110</v>
      </c>
      <c r="C38" s="667" t="s">
        <v>75</v>
      </c>
      <c r="D38" s="668">
        <v>87438800</v>
      </c>
      <c r="E38" s="628"/>
      <c r="F38" s="628"/>
      <c r="G38" s="628"/>
      <c r="H38" s="628"/>
      <c r="I38" s="628"/>
      <c r="J38" s="628"/>
      <c r="K38" s="628"/>
      <c r="L38" s="628"/>
      <c r="M38" s="628"/>
      <c r="N38" s="628"/>
      <c r="O38" s="628"/>
      <c r="P38" s="628"/>
      <c r="Q38" s="628"/>
      <c r="R38" s="628"/>
      <c r="S38" s="628"/>
      <c r="T38" s="628"/>
      <c r="U38" s="628"/>
      <c r="V38" s="628"/>
      <c r="W38" s="628"/>
      <c r="X38" s="628"/>
      <c r="Y38" s="628"/>
      <c r="Z38" s="628"/>
      <c r="AA38" s="628"/>
      <c r="AB38" s="628"/>
      <c r="AC38" s="628"/>
      <c r="AD38" s="628"/>
    </row>
    <row r="39" spans="1:30" ht="19.5" x14ac:dyDescent="0.3">
      <c r="A39" s="657"/>
      <c r="B39" s="661"/>
      <c r="C39" s="670" t="s">
        <v>544</v>
      </c>
      <c r="D39" s="668">
        <v>87438800</v>
      </c>
      <c r="E39" s="628"/>
      <c r="F39" s="628"/>
      <c r="G39" s="628"/>
      <c r="H39" s="628"/>
      <c r="I39" s="628"/>
      <c r="J39" s="628"/>
      <c r="K39" s="628"/>
      <c r="L39" s="628"/>
      <c r="M39" s="628"/>
      <c r="N39" s="628"/>
      <c r="O39" s="628"/>
      <c r="P39" s="628"/>
      <c r="Q39" s="628"/>
      <c r="R39" s="628"/>
      <c r="S39" s="628"/>
      <c r="T39" s="628"/>
      <c r="U39" s="628"/>
      <c r="V39" s="628"/>
      <c r="W39" s="628"/>
      <c r="X39" s="628"/>
      <c r="Y39" s="628"/>
      <c r="Z39" s="628"/>
      <c r="AA39" s="628"/>
      <c r="AB39" s="628"/>
      <c r="AC39" s="628"/>
      <c r="AD39" s="628"/>
    </row>
    <row r="40" spans="1:30" ht="23.25" customHeight="1" x14ac:dyDescent="0.3">
      <c r="A40" s="655" t="s">
        <v>216</v>
      </c>
      <c r="B40" s="653">
        <v>9770</v>
      </c>
      <c r="C40" s="669" t="s">
        <v>218</v>
      </c>
      <c r="D40" s="656">
        <v>200000</v>
      </c>
      <c r="E40" s="628"/>
      <c r="F40" s="628"/>
      <c r="G40" s="628"/>
      <c r="H40" s="628"/>
      <c r="I40" s="628"/>
      <c r="J40" s="628"/>
      <c r="K40" s="628"/>
      <c r="L40" s="628"/>
      <c r="M40" s="628"/>
      <c r="N40" s="628"/>
      <c r="O40" s="628"/>
      <c r="P40" s="628"/>
      <c r="Q40" s="628"/>
      <c r="R40" s="628"/>
      <c r="S40" s="628"/>
      <c r="T40" s="628"/>
      <c r="U40" s="628"/>
      <c r="V40" s="628"/>
      <c r="W40" s="628"/>
      <c r="X40" s="628"/>
      <c r="Y40" s="628"/>
      <c r="Z40" s="628"/>
      <c r="AA40" s="628"/>
      <c r="AB40" s="628"/>
      <c r="AC40" s="628"/>
      <c r="AD40" s="628"/>
    </row>
    <row r="41" spans="1:30" ht="25.5" customHeight="1" x14ac:dyDescent="0.3">
      <c r="A41" s="652">
        <v>17100000000</v>
      </c>
      <c r="B41" s="651"/>
      <c r="C41" s="648" t="s">
        <v>545</v>
      </c>
      <c r="D41" s="671">
        <v>200000</v>
      </c>
      <c r="E41" s="628"/>
      <c r="F41" s="628"/>
      <c r="G41" s="628"/>
      <c r="H41" s="628"/>
      <c r="I41" s="628"/>
      <c r="J41" s="628"/>
      <c r="K41" s="628"/>
      <c r="L41" s="628"/>
      <c r="M41" s="628"/>
      <c r="N41" s="628"/>
      <c r="O41" s="628"/>
      <c r="P41" s="628"/>
      <c r="Q41" s="628"/>
      <c r="R41" s="628"/>
      <c r="S41" s="628"/>
      <c r="T41" s="628"/>
      <c r="U41" s="628"/>
      <c r="V41" s="628"/>
      <c r="W41" s="628"/>
      <c r="X41" s="628"/>
      <c r="Y41" s="628"/>
      <c r="Z41" s="628"/>
      <c r="AA41" s="628"/>
      <c r="AB41" s="628"/>
      <c r="AC41" s="628"/>
      <c r="AD41" s="628"/>
    </row>
    <row r="42" spans="1:30" ht="83.25" customHeight="1" x14ac:dyDescent="0.3">
      <c r="A42" s="649"/>
      <c r="B42" s="650"/>
      <c r="C42" s="672" t="s">
        <v>558</v>
      </c>
      <c r="D42" s="673">
        <v>200000</v>
      </c>
      <c r="E42" s="628"/>
      <c r="F42" s="628"/>
      <c r="G42" s="628"/>
      <c r="H42" s="628"/>
      <c r="I42" s="628"/>
      <c r="J42" s="628"/>
      <c r="K42" s="628"/>
      <c r="L42" s="628"/>
      <c r="M42" s="628"/>
      <c r="N42" s="628"/>
      <c r="O42" s="628"/>
      <c r="P42" s="628"/>
      <c r="Q42" s="628"/>
      <c r="R42" s="628"/>
      <c r="S42" s="628"/>
      <c r="T42" s="628"/>
      <c r="U42" s="628"/>
      <c r="V42" s="628"/>
      <c r="W42" s="628"/>
      <c r="X42" s="628"/>
      <c r="Y42" s="628"/>
      <c r="Z42" s="628"/>
      <c r="AA42" s="628"/>
      <c r="AB42" s="628"/>
      <c r="AC42" s="628"/>
      <c r="AD42" s="628"/>
    </row>
    <row r="43" spans="1:30" ht="23.25" customHeight="1" x14ac:dyDescent="0.3">
      <c r="A43" s="655" t="s">
        <v>216</v>
      </c>
      <c r="B43" s="653">
        <v>9770</v>
      </c>
      <c r="C43" s="654" t="s">
        <v>218</v>
      </c>
      <c r="D43" s="656">
        <v>30000</v>
      </c>
      <c r="E43" s="628"/>
      <c r="F43" s="628"/>
      <c r="G43" s="628"/>
      <c r="H43" s="628"/>
      <c r="I43" s="628"/>
      <c r="J43" s="628"/>
      <c r="K43" s="628"/>
      <c r="L43" s="628"/>
      <c r="M43" s="628"/>
      <c r="N43" s="628"/>
      <c r="O43" s="628"/>
      <c r="P43" s="628"/>
      <c r="Q43" s="628"/>
      <c r="R43" s="628"/>
      <c r="S43" s="628"/>
      <c r="T43" s="628"/>
      <c r="U43" s="628"/>
      <c r="V43" s="628"/>
      <c r="W43" s="628"/>
      <c r="X43" s="628"/>
      <c r="Y43" s="628"/>
      <c r="Z43" s="628"/>
      <c r="AA43" s="628"/>
      <c r="AB43" s="628"/>
      <c r="AC43" s="628"/>
      <c r="AD43" s="628"/>
    </row>
    <row r="44" spans="1:30" ht="21.75" customHeight="1" x14ac:dyDescent="0.3">
      <c r="A44" s="652">
        <v>17100000000</v>
      </c>
      <c r="B44" s="651"/>
      <c r="C44" s="648" t="s">
        <v>545</v>
      </c>
      <c r="D44" s="671">
        <v>30000</v>
      </c>
      <c r="E44" s="628"/>
      <c r="F44" s="628"/>
      <c r="G44" s="628"/>
      <c r="H44" s="628"/>
      <c r="I44" s="628"/>
      <c r="J44" s="628"/>
      <c r="K44" s="628"/>
      <c r="L44" s="628"/>
      <c r="M44" s="628"/>
      <c r="N44" s="628"/>
      <c r="O44" s="628"/>
      <c r="P44" s="628"/>
      <c r="Q44" s="628"/>
      <c r="R44" s="628"/>
      <c r="S44" s="628"/>
      <c r="T44" s="628"/>
      <c r="U44" s="628"/>
      <c r="V44" s="628"/>
      <c r="W44" s="628"/>
      <c r="X44" s="628"/>
      <c r="Y44" s="628"/>
      <c r="Z44" s="628"/>
      <c r="AA44" s="628"/>
      <c r="AB44" s="628"/>
      <c r="AC44" s="628"/>
      <c r="AD44" s="628"/>
    </row>
    <row r="45" spans="1:30" ht="21.75" customHeight="1" x14ac:dyDescent="0.3">
      <c r="A45" s="662"/>
      <c r="B45" s="663"/>
      <c r="C45" s="674" t="s">
        <v>560</v>
      </c>
      <c r="D45" s="675">
        <v>30000</v>
      </c>
      <c r="E45" s="628"/>
      <c r="F45" s="628"/>
      <c r="G45" s="628"/>
      <c r="H45" s="628"/>
      <c r="I45" s="628"/>
      <c r="J45" s="628"/>
      <c r="K45" s="628"/>
      <c r="L45" s="628"/>
      <c r="M45" s="628"/>
      <c r="N45" s="628"/>
      <c r="O45" s="628"/>
      <c r="P45" s="628"/>
      <c r="Q45" s="628"/>
      <c r="R45" s="628"/>
      <c r="S45" s="628"/>
      <c r="T45" s="628"/>
      <c r="U45" s="628"/>
      <c r="V45" s="628"/>
      <c r="W45" s="628"/>
      <c r="X45" s="628"/>
      <c r="Y45" s="628"/>
      <c r="Z45" s="628"/>
      <c r="AA45" s="628"/>
      <c r="AB45" s="628"/>
      <c r="AC45" s="628"/>
      <c r="AD45" s="628"/>
    </row>
    <row r="46" spans="1:30" ht="18.75" x14ac:dyDescent="0.3">
      <c r="A46" s="649"/>
      <c r="B46" s="650"/>
      <c r="C46" s="643"/>
      <c r="D46" s="632"/>
      <c r="E46" s="628"/>
      <c r="F46" s="628"/>
      <c r="G46" s="628"/>
      <c r="H46" s="628"/>
      <c r="I46" s="628"/>
      <c r="J46" s="628"/>
      <c r="K46" s="628"/>
      <c r="L46" s="628"/>
      <c r="M46" s="628"/>
      <c r="N46" s="628"/>
      <c r="O46" s="628"/>
      <c r="P46" s="628"/>
      <c r="Q46" s="628"/>
      <c r="R46" s="628"/>
      <c r="S46" s="628"/>
      <c r="T46" s="628"/>
      <c r="U46" s="628"/>
      <c r="V46" s="628"/>
      <c r="W46" s="628"/>
      <c r="X46" s="628"/>
      <c r="Y46" s="628"/>
      <c r="Z46" s="628"/>
      <c r="AA46" s="628"/>
      <c r="AB46" s="628"/>
      <c r="AC46" s="628"/>
      <c r="AD46" s="628"/>
    </row>
    <row r="47" spans="1:30" ht="19.5" x14ac:dyDescent="0.3">
      <c r="A47" s="761" t="s">
        <v>555</v>
      </c>
      <c r="B47" s="762"/>
      <c r="C47" s="763"/>
      <c r="D47" s="764"/>
      <c r="E47" s="628"/>
      <c r="F47" s="628"/>
      <c r="G47" s="628"/>
      <c r="H47" s="628"/>
      <c r="I47" s="628"/>
      <c r="J47" s="628"/>
      <c r="K47" s="628"/>
      <c r="L47" s="628"/>
      <c r="M47" s="628"/>
      <c r="N47" s="628"/>
      <c r="O47" s="628"/>
      <c r="P47" s="628"/>
      <c r="Q47" s="628"/>
      <c r="R47" s="628"/>
      <c r="S47" s="628"/>
      <c r="T47" s="628"/>
      <c r="U47" s="628"/>
      <c r="V47" s="628"/>
      <c r="W47" s="628"/>
      <c r="X47" s="628"/>
      <c r="Y47" s="628"/>
      <c r="Z47" s="628"/>
      <c r="AA47" s="628"/>
      <c r="AB47" s="628"/>
      <c r="AC47" s="628"/>
      <c r="AD47" s="628"/>
    </row>
    <row r="48" spans="1:30" ht="22.5" customHeight="1" x14ac:dyDescent="0.3">
      <c r="A48" s="655" t="s">
        <v>216</v>
      </c>
      <c r="B48" s="653">
        <v>9770</v>
      </c>
      <c r="C48" s="654" t="s">
        <v>218</v>
      </c>
      <c r="D48" s="656">
        <v>2970000</v>
      </c>
      <c r="E48" s="628"/>
      <c r="F48" s="628"/>
      <c r="G48" s="628"/>
      <c r="H48" s="628"/>
      <c r="I48" s="628"/>
      <c r="J48" s="628"/>
      <c r="K48" s="628"/>
      <c r="L48" s="628"/>
      <c r="M48" s="628"/>
      <c r="N48" s="628"/>
      <c r="O48" s="628"/>
      <c r="P48" s="628"/>
      <c r="Q48" s="628"/>
      <c r="R48" s="628"/>
      <c r="S48" s="628"/>
      <c r="T48" s="628"/>
      <c r="U48" s="628"/>
      <c r="V48" s="628"/>
      <c r="W48" s="628"/>
      <c r="X48" s="628"/>
      <c r="Y48" s="628"/>
      <c r="Z48" s="628"/>
      <c r="AA48" s="628"/>
      <c r="AB48" s="628"/>
      <c r="AC48" s="628"/>
      <c r="AD48" s="628"/>
    </row>
    <row r="49" spans="1:30" ht="21.75" customHeight="1" x14ac:dyDescent="0.3">
      <c r="A49" s="652">
        <v>17100000000</v>
      </c>
      <c r="B49" s="651"/>
      <c r="C49" s="648" t="s">
        <v>545</v>
      </c>
      <c r="D49" s="658">
        <v>2970000</v>
      </c>
      <c r="E49" s="628"/>
      <c r="F49" s="628"/>
      <c r="G49" s="628"/>
      <c r="H49" s="628"/>
      <c r="I49" s="628"/>
      <c r="J49" s="628"/>
      <c r="K49" s="628"/>
      <c r="L49" s="628"/>
      <c r="M49" s="628"/>
      <c r="N49" s="628"/>
      <c r="O49" s="628"/>
      <c r="P49" s="628"/>
      <c r="Q49" s="628"/>
      <c r="R49" s="628"/>
      <c r="S49" s="628"/>
      <c r="T49" s="628"/>
      <c r="U49" s="628"/>
      <c r="V49" s="628"/>
      <c r="W49" s="628"/>
      <c r="X49" s="628"/>
      <c r="Y49" s="628"/>
      <c r="Z49" s="628"/>
      <c r="AA49" s="628"/>
      <c r="AB49" s="628"/>
      <c r="AC49" s="628"/>
      <c r="AD49" s="628"/>
    </row>
    <row r="50" spans="1:30" ht="21.75" customHeight="1" x14ac:dyDescent="0.3">
      <c r="A50" s="664"/>
      <c r="B50" s="663"/>
      <c r="C50" s="674" t="s">
        <v>561</v>
      </c>
      <c r="D50" s="675">
        <v>2970000</v>
      </c>
      <c r="E50" s="628"/>
      <c r="F50" s="628"/>
      <c r="G50" s="628"/>
      <c r="H50" s="628"/>
      <c r="I50" s="628"/>
      <c r="J50" s="628"/>
      <c r="K50" s="628"/>
      <c r="L50" s="628"/>
      <c r="M50" s="628"/>
      <c r="N50" s="628"/>
      <c r="O50" s="628"/>
      <c r="P50" s="628"/>
      <c r="Q50" s="628"/>
      <c r="R50" s="628"/>
      <c r="S50" s="628"/>
      <c r="T50" s="628"/>
      <c r="U50" s="628"/>
      <c r="V50" s="628"/>
      <c r="W50" s="628"/>
      <c r="X50" s="628"/>
      <c r="Y50" s="628"/>
      <c r="Z50" s="628"/>
      <c r="AA50" s="628"/>
      <c r="AB50" s="628"/>
      <c r="AC50" s="628"/>
      <c r="AD50" s="628"/>
    </row>
    <row r="51" spans="1:30" ht="20.25" x14ac:dyDescent="0.3">
      <c r="A51" s="641" t="s">
        <v>546</v>
      </c>
      <c r="B51" s="642" t="s">
        <v>546</v>
      </c>
      <c r="C51" s="642" t="s">
        <v>559</v>
      </c>
      <c r="D51" s="659">
        <f>SUM(D52:D53)</f>
        <v>90638800</v>
      </c>
      <c r="F51" s="139">
        <f>SUM(D38,D40,D43,D48)</f>
        <v>90638800</v>
      </c>
    </row>
    <row r="52" spans="1:30" ht="20.25" x14ac:dyDescent="0.3">
      <c r="A52" s="641" t="s">
        <v>546</v>
      </c>
      <c r="B52" s="642" t="s">
        <v>546</v>
      </c>
      <c r="C52" s="643" t="s">
        <v>548</v>
      </c>
      <c r="D52" s="658">
        <f>SUM(D38,D40,D43)</f>
        <v>87668800</v>
      </c>
    </row>
    <row r="53" spans="1:30" ht="20.25" x14ac:dyDescent="0.3">
      <c r="A53" s="644" t="s">
        <v>546</v>
      </c>
      <c r="B53" s="645" t="s">
        <v>546</v>
      </c>
      <c r="C53" s="646" t="s">
        <v>549</v>
      </c>
      <c r="D53" s="660">
        <f>SUM(D48)</f>
        <v>2970000</v>
      </c>
    </row>
    <row r="54" spans="1:30" ht="20.25" x14ac:dyDescent="0.3">
      <c r="A54" s="636"/>
      <c r="B54" s="636"/>
      <c r="C54" s="637"/>
      <c r="D54" s="638"/>
    </row>
    <row r="55" spans="1:30" ht="20.25" x14ac:dyDescent="0.3">
      <c r="A55" s="636"/>
      <c r="B55" s="636"/>
      <c r="C55" s="637"/>
      <c r="D55" s="638"/>
    </row>
    <row r="56" spans="1:30" ht="20.25" x14ac:dyDescent="0.3">
      <c r="A56" s="636"/>
      <c r="B56" s="636"/>
      <c r="C56" s="637"/>
      <c r="D56" s="638"/>
    </row>
    <row r="57" spans="1:30" ht="20.25" x14ac:dyDescent="0.3">
      <c r="A57" s="772" t="s">
        <v>536</v>
      </c>
      <c r="B57" s="772"/>
      <c r="C57" s="772"/>
      <c r="D57" s="772"/>
      <c r="E57" s="772"/>
      <c r="F57" s="772"/>
      <c r="G57" s="647"/>
      <c r="H57" s="647"/>
    </row>
    <row r="58" spans="1:30" ht="20.25" x14ac:dyDescent="0.3">
      <c r="A58" s="636"/>
      <c r="B58" s="636"/>
      <c r="C58" s="637"/>
      <c r="D58" s="638"/>
    </row>
    <row r="59" spans="1:30" ht="20.25" x14ac:dyDescent="0.3">
      <c r="A59" s="773"/>
      <c r="B59" s="774"/>
      <c r="C59" s="774"/>
      <c r="D59" s="774"/>
    </row>
    <row r="60" spans="1:30" ht="20.25" x14ac:dyDescent="0.3">
      <c r="A60" s="636"/>
      <c r="B60" s="636"/>
      <c r="C60" s="637"/>
      <c r="D60" s="638"/>
    </row>
  </sheetData>
  <mergeCells count="30">
    <mergeCell ref="A37:D37"/>
    <mergeCell ref="A47:D47"/>
    <mergeCell ref="A57:F57"/>
    <mergeCell ref="A59:D59"/>
    <mergeCell ref="B28:C28"/>
    <mergeCell ref="A31:D31"/>
    <mergeCell ref="A34:A35"/>
    <mergeCell ref="B34:B35"/>
    <mergeCell ref="C34:C35"/>
    <mergeCell ref="D34:D35"/>
    <mergeCell ref="B27:C27"/>
    <mergeCell ref="B16:C16"/>
    <mergeCell ref="A17:D17"/>
    <mergeCell ref="B18:C18"/>
    <mergeCell ref="B19:C19"/>
    <mergeCell ref="B20:C20"/>
    <mergeCell ref="B21:C21"/>
    <mergeCell ref="B22:C22"/>
    <mergeCell ref="B23:C23"/>
    <mergeCell ref="A24:D24"/>
    <mergeCell ref="B25:C25"/>
    <mergeCell ref="B26:C26"/>
    <mergeCell ref="A14:A15"/>
    <mergeCell ref="B14:C15"/>
    <mergeCell ref="D14:D15"/>
    <mergeCell ref="C2:D2"/>
    <mergeCell ref="C3:D3"/>
    <mergeCell ref="B8:C8"/>
    <mergeCell ref="B9:C9"/>
    <mergeCell ref="A11:D11"/>
  </mergeCells>
  <pageMargins left="1.1811023622047245" right="0.39370078740157483" top="0.78740157480314965" bottom="0.78740157480314965" header="0.31496062992125984" footer="0.31496062992125984"/>
  <pageSetup paperSize="9" scale="67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opLeftCell="D1" zoomScaleNormal="100" zoomScaleSheetLayoutView="100" workbookViewId="0">
      <selection activeCell="D54" sqref="D54"/>
    </sheetView>
  </sheetViews>
  <sheetFormatPr defaultColWidth="9.140625" defaultRowHeight="15" x14ac:dyDescent="0.2"/>
  <cols>
    <col min="1" max="1" width="22.140625" style="22" customWidth="1"/>
    <col min="2" max="2" width="15.85546875" style="22" customWidth="1"/>
    <col min="3" max="3" width="16.28515625" style="22" customWidth="1"/>
    <col min="4" max="4" width="70.5703125" style="22" customWidth="1"/>
    <col min="5" max="5" width="45.5703125" style="22" customWidth="1"/>
    <col min="6" max="6" width="15.85546875" style="22" customWidth="1"/>
    <col min="7" max="8" width="17.140625" style="22" customWidth="1"/>
    <col min="9" max="9" width="18.42578125" style="22" customWidth="1"/>
    <col min="10" max="10" width="19.85546875" style="22" customWidth="1"/>
    <col min="11" max="11" width="15.140625" style="22" hidden="1" customWidth="1"/>
    <col min="12" max="15" width="9.140625" style="22"/>
    <col min="16" max="16" width="15.28515625" style="22" customWidth="1"/>
    <col min="17" max="16384" width="9.140625" style="22"/>
  </cols>
  <sheetData>
    <row r="1" spans="1:11" ht="36" customHeight="1" x14ac:dyDescent="0.25">
      <c r="A1" s="21"/>
      <c r="B1" s="21"/>
      <c r="C1" s="21"/>
      <c r="D1" s="21"/>
      <c r="E1" s="21"/>
      <c r="F1" s="21"/>
      <c r="G1" s="21"/>
      <c r="H1" s="21"/>
    </row>
    <row r="2" spans="1:11" ht="15.75" x14ac:dyDescent="0.25">
      <c r="A2" s="21"/>
      <c r="B2" s="21"/>
      <c r="C2" s="21"/>
      <c r="D2" s="21"/>
      <c r="E2" s="21"/>
      <c r="F2" s="21"/>
      <c r="G2" s="21"/>
      <c r="H2" s="21"/>
    </row>
    <row r="3" spans="1:11" ht="15.75" x14ac:dyDescent="0.25">
      <c r="A3" s="21"/>
      <c r="B3" s="21"/>
      <c r="C3" s="21"/>
      <c r="D3" s="21"/>
      <c r="E3" s="21"/>
      <c r="F3" s="21"/>
      <c r="G3" s="21"/>
      <c r="H3" s="21"/>
    </row>
    <row r="4" spans="1:11" ht="18.75" x14ac:dyDescent="0.3">
      <c r="A4" s="21"/>
      <c r="B4" s="21"/>
      <c r="C4" s="21"/>
      <c r="D4" s="21"/>
      <c r="E4" s="21"/>
      <c r="F4" s="21"/>
      <c r="G4" s="21"/>
      <c r="H4" s="21"/>
      <c r="I4" s="23"/>
      <c r="J4" s="23"/>
      <c r="K4" s="21"/>
    </row>
    <row r="5" spans="1:11" ht="18.75" x14ac:dyDescent="0.3">
      <c r="A5" s="21"/>
      <c r="B5" s="21"/>
      <c r="C5" s="21"/>
      <c r="D5" s="21"/>
      <c r="E5" s="21"/>
      <c r="F5" s="21"/>
      <c r="G5" s="21"/>
      <c r="H5" s="21"/>
      <c r="I5" s="23"/>
      <c r="J5" s="23"/>
      <c r="K5" s="21"/>
    </row>
    <row r="6" spans="1:11" ht="18" customHeight="1" x14ac:dyDescent="0.3">
      <c r="A6" s="21"/>
      <c r="B6" s="21"/>
      <c r="C6" s="21"/>
      <c r="D6" s="21"/>
      <c r="E6" s="21"/>
      <c r="F6" s="21"/>
      <c r="G6" s="21"/>
      <c r="H6" s="21"/>
      <c r="I6" s="23"/>
      <c r="J6" s="23"/>
      <c r="K6" s="21"/>
    </row>
    <row r="7" spans="1:11" ht="18.75" x14ac:dyDescent="0.3">
      <c r="A7" s="21"/>
      <c r="B7" s="21"/>
      <c r="C7" s="21"/>
      <c r="D7" s="21"/>
      <c r="E7" s="21"/>
      <c r="F7" s="21"/>
      <c r="G7" s="21"/>
      <c r="H7" s="21"/>
      <c r="I7" s="23"/>
      <c r="J7" s="23"/>
      <c r="K7" s="21"/>
    </row>
    <row r="8" spans="1:11" ht="18.75" x14ac:dyDescent="0.3">
      <c r="A8" s="540" t="s">
        <v>462</v>
      </c>
      <c r="B8" s="551"/>
      <c r="C8" s="21"/>
      <c r="D8" s="21"/>
      <c r="E8" s="21"/>
      <c r="F8" s="21"/>
      <c r="G8" s="21"/>
      <c r="H8" s="21"/>
      <c r="I8" s="23"/>
      <c r="J8" s="23"/>
      <c r="K8" s="21"/>
    </row>
    <row r="9" spans="1:11" ht="25.9" customHeight="1" x14ac:dyDescent="0.2">
      <c r="A9" s="544" t="s">
        <v>463</v>
      </c>
      <c r="B9" s="551"/>
    </row>
    <row r="10" spans="1:11" ht="15.75" customHeight="1" thickBot="1" x14ac:dyDescent="0.35">
      <c r="A10" s="23"/>
      <c r="B10" s="23"/>
      <c r="C10" s="23"/>
      <c r="D10" s="23"/>
      <c r="E10" s="23"/>
      <c r="F10" s="23"/>
      <c r="G10" s="23"/>
      <c r="H10" s="23"/>
      <c r="I10" t="s">
        <v>541</v>
      </c>
      <c r="J10" s="23"/>
    </row>
    <row r="11" spans="1:11" s="24" customFormat="1" ht="141.75" customHeight="1" x14ac:dyDescent="0.2">
      <c r="A11" s="177" t="s">
        <v>379</v>
      </c>
      <c r="B11" s="177" t="s">
        <v>381</v>
      </c>
      <c r="C11" s="177" t="s">
        <v>380</v>
      </c>
      <c r="D11" s="177" t="s">
        <v>382</v>
      </c>
      <c r="E11" s="177" t="s">
        <v>470</v>
      </c>
      <c r="F11" s="177" t="s">
        <v>471</v>
      </c>
      <c r="G11" s="177" t="s">
        <v>472</v>
      </c>
      <c r="H11" s="177" t="s">
        <v>473</v>
      </c>
      <c r="I11" s="177" t="s">
        <v>474</v>
      </c>
      <c r="J11" s="177" t="s">
        <v>475</v>
      </c>
      <c r="K11" s="117" t="s">
        <v>76</v>
      </c>
    </row>
    <row r="12" spans="1:11" s="24" customFormat="1" ht="19.5" customHeight="1" x14ac:dyDescent="0.2">
      <c r="A12" s="549">
        <v>1</v>
      </c>
      <c r="B12" s="549">
        <v>2</v>
      </c>
      <c r="C12" s="549">
        <v>3</v>
      </c>
      <c r="D12" s="549">
        <v>4</v>
      </c>
      <c r="E12" s="549">
        <v>5</v>
      </c>
      <c r="F12" s="549">
        <v>6</v>
      </c>
      <c r="G12" s="549">
        <v>7</v>
      </c>
      <c r="H12" s="549">
        <v>8</v>
      </c>
      <c r="I12" s="549">
        <v>9</v>
      </c>
      <c r="J12" s="549">
        <v>10</v>
      </c>
      <c r="K12" s="25">
        <v>8</v>
      </c>
    </row>
    <row r="13" spans="1:11" s="24" customFormat="1" ht="40.5" customHeight="1" x14ac:dyDescent="0.3">
      <c r="A13" s="337" t="s">
        <v>167</v>
      </c>
      <c r="B13" s="337"/>
      <c r="C13" s="337"/>
      <c r="D13" s="359" t="s">
        <v>158</v>
      </c>
      <c r="E13" s="360"/>
      <c r="F13" s="361"/>
      <c r="G13" s="361"/>
      <c r="H13" s="361"/>
      <c r="I13" s="361">
        <f>SUM(I14)</f>
        <v>25991000</v>
      </c>
      <c r="J13" s="361"/>
      <c r="K13" s="25"/>
    </row>
    <row r="14" spans="1:11" s="49" customFormat="1" ht="39.75" customHeight="1" x14ac:dyDescent="0.3">
      <c r="A14" s="337" t="s">
        <v>168</v>
      </c>
      <c r="B14" s="337"/>
      <c r="C14" s="337"/>
      <c r="D14" s="359" t="s">
        <v>158</v>
      </c>
      <c r="E14" s="360"/>
      <c r="F14" s="361"/>
      <c r="G14" s="361"/>
      <c r="H14" s="361"/>
      <c r="I14" s="361">
        <f>SUM(I15:I24)</f>
        <v>25991000</v>
      </c>
      <c r="J14" s="361"/>
      <c r="K14" s="48" t="e">
        <f>SUM(#REF!)</f>
        <v>#REF!</v>
      </c>
    </row>
    <row r="15" spans="1:11" s="49" customFormat="1" ht="47.25" customHeight="1" x14ac:dyDescent="0.3">
      <c r="A15" s="585" t="s">
        <v>489</v>
      </c>
      <c r="B15" s="355" t="s">
        <v>153</v>
      </c>
      <c r="C15" s="355" t="s">
        <v>274</v>
      </c>
      <c r="D15" s="176" t="s">
        <v>273</v>
      </c>
      <c r="E15" s="586" t="s">
        <v>497</v>
      </c>
      <c r="F15" s="51"/>
      <c r="G15" s="51"/>
      <c r="H15" s="51"/>
      <c r="I15" s="51">
        <v>6280000</v>
      </c>
      <c r="J15" s="51"/>
      <c r="K15" s="48"/>
    </row>
    <row r="16" spans="1:11" s="49" customFormat="1" ht="153.75" customHeight="1" x14ac:dyDescent="0.3">
      <c r="A16" s="53" t="s">
        <v>494</v>
      </c>
      <c r="B16" s="53" t="s">
        <v>495</v>
      </c>
      <c r="C16" s="53" t="s">
        <v>274</v>
      </c>
      <c r="D16" s="159" t="s">
        <v>496</v>
      </c>
      <c r="E16" s="586" t="s">
        <v>564</v>
      </c>
      <c r="F16" s="51"/>
      <c r="G16" s="51"/>
      <c r="H16" s="51"/>
      <c r="I16" s="51">
        <v>5545000</v>
      </c>
      <c r="J16" s="51"/>
      <c r="K16" s="48"/>
    </row>
    <row r="17" spans="1:17" s="49" customFormat="1" ht="135.75" customHeight="1" x14ac:dyDescent="0.3">
      <c r="A17" s="53" t="s">
        <v>494</v>
      </c>
      <c r="B17" s="53" t="s">
        <v>495</v>
      </c>
      <c r="C17" s="53" t="s">
        <v>274</v>
      </c>
      <c r="D17" s="159" t="s">
        <v>496</v>
      </c>
      <c r="E17" s="586" t="s">
        <v>566</v>
      </c>
      <c r="F17" s="51"/>
      <c r="G17" s="51"/>
      <c r="H17" s="51"/>
      <c r="I17" s="51">
        <v>9600000</v>
      </c>
      <c r="J17" s="51"/>
      <c r="K17" s="48"/>
    </row>
    <row r="18" spans="1:17" s="49" customFormat="1" ht="81.75" customHeight="1" x14ac:dyDescent="0.3">
      <c r="A18" s="53" t="s">
        <v>268</v>
      </c>
      <c r="B18" s="53" t="s">
        <v>166</v>
      </c>
      <c r="C18" s="53" t="s">
        <v>46</v>
      </c>
      <c r="D18" s="194" t="s">
        <v>165</v>
      </c>
      <c r="E18" s="50"/>
      <c r="F18" s="51"/>
      <c r="G18" s="51"/>
      <c r="H18" s="51"/>
      <c r="I18" s="51">
        <v>346000</v>
      </c>
      <c r="J18" s="51"/>
      <c r="K18" s="48"/>
    </row>
    <row r="19" spans="1:17" s="49" customFormat="1" ht="44.25" customHeight="1" x14ac:dyDescent="0.3">
      <c r="A19" s="53" t="s">
        <v>435</v>
      </c>
      <c r="B19" s="53" t="s">
        <v>436</v>
      </c>
      <c r="C19" s="53" t="s">
        <v>387</v>
      </c>
      <c r="D19" s="430" t="s">
        <v>437</v>
      </c>
      <c r="E19" s="50"/>
      <c r="F19" s="51"/>
      <c r="G19" s="51"/>
      <c r="H19" s="51"/>
      <c r="I19" s="51">
        <v>1000000</v>
      </c>
      <c r="J19" s="51"/>
      <c r="K19" s="48"/>
    </row>
    <row r="20" spans="1:17" s="49" customFormat="1" ht="30.75" customHeight="1" x14ac:dyDescent="0.3">
      <c r="A20" s="53" t="s">
        <v>490</v>
      </c>
      <c r="B20" s="53" t="s">
        <v>491</v>
      </c>
      <c r="C20" s="53" t="s">
        <v>493</v>
      </c>
      <c r="D20" s="159" t="s">
        <v>492</v>
      </c>
      <c r="E20" s="50"/>
      <c r="F20" s="51"/>
      <c r="G20" s="52"/>
      <c r="H20" s="52"/>
      <c r="I20" s="51">
        <v>250000</v>
      </c>
      <c r="J20" s="143"/>
      <c r="K20" s="48"/>
    </row>
    <row r="21" spans="1:17" s="49" customFormat="1" ht="34.5" hidden="1" customHeight="1" x14ac:dyDescent="0.3">
      <c r="A21" s="353" t="s">
        <v>392</v>
      </c>
      <c r="B21" s="353" t="s">
        <v>270</v>
      </c>
      <c r="C21" s="353" t="s">
        <v>387</v>
      </c>
      <c r="D21" s="354" t="s">
        <v>271</v>
      </c>
      <c r="E21" s="50"/>
      <c r="F21" s="51"/>
      <c r="G21" s="51"/>
      <c r="H21" s="51"/>
      <c r="I21" s="51"/>
      <c r="J21" s="51"/>
      <c r="K21" s="48"/>
    </row>
    <row r="22" spans="1:17" s="49" customFormat="1" ht="39" hidden="1" customHeight="1" x14ac:dyDescent="0.3">
      <c r="A22" s="353" t="s">
        <v>429</v>
      </c>
      <c r="B22" s="353" t="s">
        <v>431</v>
      </c>
      <c r="C22" s="353" t="s">
        <v>54</v>
      </c>
      <c r="D22" s="354" t="s">
        <v>433</v>
      </c>
      <c r="E22" s="50"/>
      <c r="F22" s="51"/>
      <c r="G22" s="52"/>
      <c r="H22" s="52"/>
      <c r="I22" s="51"/>
      <c r="J22" s="116"/>
      <c r="K22" s="48"/>
    </row>
    <row r="23" spans="1:17" s="49" customFormat="1" ht="39" hidden="1" customHeight="1" x14ac:dyDescent="0.3">
      <c r="A23" s="353" t="s">
        <v>430</v>
      </c>
      <c r="B23" s="353" t="s">
        <v>432</v>
      </c>
      <c r="C23" s="353" t="s">
        <v>54</v>
      </c>
      <c r="D23" s="354" t="s">
        <v>434</v>
      </c>
      <c r="E23" s="50"/>
      <c r="F23" s="51"/>
      <c r="G23" s="52"/>
      <c r="H23" s="52"/>
      <c r="I23" s="51"/>
      <c r="J23" s="116"/>
      <c r="K23" s="48"/>
    </row>
    <row r="24" spans="1:17" s="49" customFormat="1" ht="30.75" customHeight="1" x14ac:dyDescent="0.3">
      <c r="A24" s="53" t="s">
        <v>216</v>
      </c>
      <c r="B24" s="53" t="s">
        <v>217</v>
      </c>
      <c r="C24" s="53" t="s">
        <v>56</v>
      </c>
      <c r="D24" s="423" t="s">
        <v>218</v>
      </c>
      <c r="E24" s="50"/>
      <c r="F24" s="51"/>
      <c r="G24" s="52"/>
      <c r="H24" s="52"/>
      <c r="I24" s="51">
        <v>2970000</v>
      </c>
      <c r="J24" s="116"/>
      <c r="K24" s="48"/>
    </row>
    <row r="25" spans="1:17" s="49" customFormat="1" ht="59.25" customHeight="1" x14ac:dyDescent="0.3">
      <c r="A25" s="337" t="s">
        <v>25</v>
      </c>
      <c r="B25" s="337"/>
      <c r="C25" s="337"/>
      <c r="D25" s="359" t="s">
        <v>162</v>
      </c>
      <c r="E25" s="360"/>
      <c r="F25" s="361"/>
      <c r="G25" s="361"/>
      <c r="H25" s="361"/>
      <c r="I25" s="361">
        <f>SUM(I26)</f>
        <v>13655200</v>
      </c>
      <c r="J25" s="362"/>
      <c r="K25" s="48"/>
    </row>
    <row r="26" spans="1:17" s="49" customFormat="1" ht="61.5" customHeight="1" x14ac:dyDescent="0.3">
      <c r="A26" s="337" t="s">
        <v>26</v>
      </c>
      <c r="B26" s="337"/>
      <c r="C26" s="337"/>
      <c r="D26" s="359" t="s">
        <v>162</v>
      </c>
      <c r="E26" s="360"/>
      <c r="F26" s="361"/>
      <c r="G26" s="361"/>
      <c r="H26" s="361"/>
      <c r="I26" s="361">
        <f>SUM(I27:I41)</f>
        <v>13655200</v>
      </c>
      <c r="J26" s="362"/>
      <c r="K26" s="48"/>
    </row>
    <row r="27" spans="1:17" s="49" customFormat="1" ht="60" customHeight="1" x14ac:dyDescent="0.3">
      <c r="A27" s="125" t="s">
        <v>272</v>
      </c>
      <c r="B27" s="125" t="s">
        <v>153</v>
      </c>
      <c r="C27" s="125" t="s">
        <v>274</v>
      </c>
      <c r="D27" s="47" t="s">
        <v>273</v>
      </c>
      <c r="E27" s="179" t="s">
        <v>522</v>
      </c>
      <c r="F27" s="165"/>
      <c r="G27" s="165"/>
      <c r="H27" s="165"/>
      <c r="I27" s="178">
        <v>1800000</v>
      </c>
      <c r="J27" s="594"/>
      <c r="K27" s="48"/>
    </row>
    <row r="28" spans="1:17" s="49" customFormat="1" ht="45.75" customHeight="1" x14ac:dyDescent="0.3">
      <c r="A28" s="125" t="s">
        <v>272</v>
      </c>
      <c r="B28" s="125" t="s">
        <v>153</v>
      </c>
      <c r="C28" s="125" t="s">
        <v>274</v>
      </c>
      <c r="D28" s="47" t="s">
        <v>273</v>
      </c>
      <c r="E28" s="179" t="s">
        <v>523</v>
      </c>
      <c r="F28" s="165"/>
      <c r="G28" s="165"/>
      <c r="H28" s="165"/>
      <c r="I28" s="178">
        <v>1320000</v>
      </c>
      <c r="J28" s="594"/>
      <c r="K28" s="48"/>
    </row>
    <row r="29" spans="1:17" s="49" customFormat="1" ht="81" customHeight="1" x14ac:dyDescent="0.3">
      <c r="A29" s="125" t="s">
        <v>272</v>
      </c>
      <c r="B29" s="125" t="s">
        <v>153</v>
      </c>
      <c r="C29" s="125" t="s">
        <v>274</v>
      </c>
      <c r="D29" s="47" t="s">
        <v>273</v>
      </c>
      <c r="E29" s="179" t="s">
        <v>524</v>
      </c>
      <c r="F29" s="165"/>
      <c r="G29" s="165"/>
      <c r="H29" s="165"/>
      <c r="I29" s="178">
        <v>1763366</v>
      </c>
      <c r="J29" s="594"/>
      <c r="K29" s="48"/>
    </row>
    <row r="30" spans="1:17" s="49" customFormat="1" ht="80.25" customHeight="1" x14ac:dyDescent="0.3">
      <c r="A30" s="125" t="s">
        <v>272</v>
      </c>
      <c r="B30" s="125" t="s">
        <v>153</v>
      </c>
      <c r="C30" s="125" t="s">
        <v>274</v>
      </c>
      <c r="D30" s="47" t="s">
        <v>273</v>
      </c>
      <c r="E30" s="179" t="s">
        <v>526</v>
      </c>
      <c r="F30" s="165"/>
      <c r="G30" s="165"/>
      <c r="H30" s="165"/>
      <c r="I30" s="178">
        <v>3893670</v>
      </c>
      <c r="J30" s="358"/>
      <c r="K30" s="48"/>
      <c r="M30" s="367"/>
      <c r="N30" s="367"/>
      <c r="O30" s="367"/>
      <c r="P30" s="368"/>
      <c r="Q30" s="369"/>
    </row>
    <row r="31" spans="1:17" s="49" customFormat="1" ht="136.5" customHeight="1" x14ac:dyDescent="0.3">
      <c r="A31" s="125" t="s">
        <v>272</v>
      </c>
      <c r="B31" s="125" t="s">
        <v>153</v>
      </c>
      <c r="C31" s="125" t="s">
        <v>274</v>
      </c>
      <c r="D31" s="47" t="s">
        <v>273</v>
      </c>
      <c r="E31" s="179" t="s">
        <v>525</v>
      </c>
      <c r="F31" s="165"/>
      <c r="G31" s="165"/>
      <c r="H31" s="165"/>
      <c r="I31" s="178">
        <v>1833330</v>
      </c>
      <c r="J31" s="358"/>
      <c r="K31" s="48"/>
      <c r="M31" s="367"/>
      <c r="N31" s="367"/>
      <c r="O31" s="367"/>
      <c r="P31" s="368"/>
      <c r="Q31" s="369"/>
    </row>
    <row r="32" spans="1:17" s="49" customFormat="1" ht="78" customHeight="1" x14ac:dyDescent="0.3">
      <c r="A32" s="125" t="s">
        <v>272</v>
      </c>
      <c r="B32" s="125" t="s">
        <v>153</v>
      </c>
      <c r="C32" s="125" t="s">
        <v>274</v>
      </c>
      <c r="D32" s="47" t="s">
        <v>273</v>
      </c>
      <c r="E32" s="179" t="s">
        <v>527</v>
      </c>
      <c r="F32" s="165"/>
      <c r="G32" s="165"/>
      <c r="H32" s="165"/>
      <c r="I32" s="178">
        <v>264785</v>
      </c>
      <c r="J32" s="358"/>
      <c r="K32" s="48"/>
      <c r="M32" s="367"/>
      <c r="N32" s="367"/>
      <c r="O32" s="367"/>
      <c r="P32" s="368"/>
      <c r="Q32" s="369"/>
    </row>
    <row r="33" spans="1:17" s="49" customFormat="1" ht="80.25" customHeight="1" x14ac:dyDescent="0.3">
      <c r="A33" s="125" t="s">
        <v>272</v>
      </c>
      <c r="B33" s="125" t="s">
        <v>153</v>
      </c>
      <c r="C33" s="125" t="s">
        <v>274</v>
      </c>
      <c r="D33" s="47" t="s">
        <v>273</v>
      </c>
      <c r="E33" s="179" t="s">
        <v>528</v>
      </c>
      <c r="F33" s="165"/>
      <c r="G33" s="165"/>
      <c r="H33" s="165"/>
      <c r="I33" s="178">
        <v>430049</v>
      </c>
      <c r="J33" s="358"/>
      <c r="K33" s="48"/>
      <c r="M33" s="367"/>
      <c r="N33" s="367"/>
      <c r="O33" s="367"/>
      <c r="P33" s="368"/>
      <c r="Q33" s="369"/>
    </row>
    <row r="34" spans="1:17" s="49" customFormat="1" ht="57" customHeight="1" x14ac:dyDescent="0.3">
      <c r="A34" s="53" t="s">
        <v>333</v>
      </c>
      <c r="B34" s="53" t="s">
        <v>334</v>
      </c>
      <c r="C34" s="53" t="s">
        <v>274</v>
      </c>
      <c r="D34" s="159" t="s">
        <v>481</v>
      </c>
      <c r="E34" s="179" t="s">
        <v>529</v>
      </c>
      <c r="F34" s="165"/>
      <c r="G34" s="165"/>
      <c r="H34" s="165"/>
      <c r="I34" s="178">
        <v>2200000</v>
      </c>
      <c r="J34" s="358"/>
      <c r="K34" s="48"/>
      <c r="M34" s="367"/>
      <c r="N34" s="367"/>
      <c r="O34" s="367"/>
      <c r="P34" s="368"/>
      <c r="Q34" s="369"/>
    </row>
    <row r="35" spans="1:17" s="49" customFormat="1" ht="57.75" hidden="1" customHeight="1" x14ac:dyDescent="0.3">
      <c r="A35" s="53" t="s">
        <v>228</v>
      </c>
      <c r="B35" s="53" t="s">
        <v>164</v>
      </c>
      <c r="C35" s="53" t="s">
        <v>46</v>
      </c>
      <c r="D35" s="159" t="s">
        <v>163</v>
      </c>
      <c r="E35" s="179"/>
      <c r="F35" s="165"/>
      <c r="G35" s="165"/>
      <c r="H35" s="165"/>
      <c r="I35" s="178"/>
      <c r="J35" s="358"/>
      <c r="K35" s="48"/>
      <c r="M35" s="370"/>
      <c r="N35" s="370"/>
      <c r="O35" s="370"/>
      <c r="P35" s="371"/>
      <c r="Q35" s="369"/>
    </row>
    <row r="36" spans="1:17" s="49" customFormat="1" ht="33" hidden="1" customHeight="1" x14ac:dyDescent="0.3">
      <c r="A36" s="134" t="s">
        <v>369</v>
      </c>
      <c r="B36" s="134" t="s">
        <v>370</v>
      </c>
      <c r="C36" s="134" t="s">
        <v>54</v>
      </c>
      <c r="D36" s="164" t="s">
        <v>371</v>
      </c>
      <c r="E36" s="179"/>
      <c r="F36" s="165"/>
      <c r="G36" s="165"/>
      <c r="H36" s="165"/>
      <c r="I36" s="178"/>
      <c r="J36" s="358"/>
      <c r="K36" s="48"/>
      <c r="M36" s="372"/>
      <c r="N36" s="372"/>
      <c r="O36" s="372"/>
      <c r="P36" s="373"/>
      <c r="Q36" s="369"/>
    </row>
    <row r="37" spans="1:17" s="49" customFormat="1" ht="42.75" hidden="1" customHeight="1" x14ac:dyDescent="0.3">
      <c r="A37" s="353" t="s">
        <v>447</v>
      </c>
      <c r="B37" s="353" t="s">
        <v>448</v>
      </c>
      <c r="C37" s="353" t="s">
        <v>54</v>
      </c>
      <c r="D37" s="354" t="s">
        <v>449</v>
      </c>
      <c r="E37" s="179"/>
      <c r="F37" s="165"/>
      <c r="G37" s="165"/>
      <c r="H37" s="165"/>
      <c r="I37" s="178"/>
      <c r="J37" s="358"/>
      <c r="K37" s="48"/>
      <c r="M37" s="370"/>
      <c r="N37" s="370"/>
      <c r="O37" s="370"/>
      <c r="P37" s="371"/>
      <c r="Q37" s="369"/>
    </row>
    <row r="38" spans="1:17" s="49" customFormat="1" ht="29.25" hidden="1" customHeight="1" x14ac:dyDescent="0.3">
      <c r="A38" s="353" t="s">
        <v>450</v>
      </c>
      <c r="B38" s="353" t="s">
        <v>202</v>
      </c>
      <c r="C38" s="53" t="s">
        <v>54</v>
      </c>
      <c r="D38" s="430" t="s">
        <v>203</v>
      </c>
      <c r="E38" s="50"/>
      <c r="F38" s="51"/>
      <c r="G38" s="51"/>
      <c r="H38" s="51"/>
      <c r="I38" s="51"/>
      <c r="J38" s="51"/>
      <c r="K38" s="48"/>
      <c r="M38" s="365"/>
      <c r="N38" s="365"/>
      <c r="O38" s="365"/>
      <c r="P38" s="366"/>
    </row>
    <row r="39" spans="1:17" s="49" customFormat="1" ht="23.25" hidden="1" customHeight="1" x14ac:dyDescent="0.3">
      <c r="A39" s="182" t="s">
        <v>451</v>
      </c>
      <c r="B39" s="53" t="s">
        <v>404</v>
      </c>
      <c r="C39" s="53" t="s">
        <v>274</v>
      </c>
      <c r="D39" s="159" t="s">
        <v>405</v>
      </c>
      <c r="E39" s="50"/>
      <c r="F39" s="51"/>
      <c r="G39" s="51"/>
      <c r="H39" s="51"/>
      <c r="I39" s="51"/>
      <c r="J39" s="51"/>
      <c r="K39" s="48"/>
      <c r="M39" s="365"/>
      <c r="N39" s="365"/>
      <c r="O39" s="365"/>
      <c r="P39" s="366"/>
    </row>
    <row r="40" spans="1:17" s="49" customFormat="1" ht="40.5" customHeight="1" x14ac:dyDescent="0.3">
      <c r="A40" s="53" t="s">
        <v>332</v>
      </c>
      <c r="B40" s="53" t="s">
        <v>331</v>
      </c>
      <c r="C40" s="53" t="s">
        <v>274</v>
      </c>
      <c r="D40" s="159" t="s">
        <v>330</v>
      </c>
      <c r="E40" s="50"/>
      <c r="F40" s="51"/>
      <c r="G40" s="51"/>
      <c r="H40" s="51"/>
      <c r="I40" s="51">
        <v>150000</v>
      </c>
      <c r="J40" s="140"/>
      <c r="K40" s="48"/>
      <c r="M40" s="256"/>
      <c r="N40" s="256"/>
      <c r="O40" s="256"/>
      <c r="P40" s="238"/>
    </row>
    <row r="41" spans="1:17" s="49" customFormat="1" ht="29.25" hidden="1" customHeight="1" x14ac:dyDescent="0.3">
      <c r="A41" s="355" t="s">
        <v>452</v>
      </c>
      <c r="B41" s="53" t="s">
        <v>217</v>
      </c>
      <c r="C41" s="53" t="s">
        <v>56</v>
      </c>
      <c r="D41" s="423" t="s">
        <v>218</v>
      </c>
      <c r="E41" s="50"/>
      <c r="F41" s="51"/>
      <c r="G41" s="51"/>
      <c r="H41" s="51"/>
      <c r="I41" s="51"/>
      <c r="J41" s="140"/>
      <c r="K41" s="141"/>
      <c r="M41" s="518"/>
      <c r="N41" s="518"/>
      <c r="O41" s="518"/>
      <c r="P41" s="519"/>
    </row>
    <row r="42" spans="1:17" s="49" customFormat="1" ht="47.25" customHeight="1" x14ac:dyDescent="0.3">
      <c r="A42" s="337" t="s">
        <v>231</v>
      </c>
      <c r="B42" s="337"/>
      <c r="C42" s="337"/>
      <c r="D42" s="338" t="s">
        <v>159</v>
      </c>
      <c r="E42" s="363"/>
      <c r="F42" s="363"/>
      <c r="G42" s="363"/>
      <c r="H42" s="363"/>
      <c r="I42" s="364">
        <f>SUM(I43)</f>
        <v>3684400</v>
      </c>
      <c r="J42" s="364"/>
      <c r="K42" s="141"/>
    </row>
    <row r="43" spans="1:17" s="55" customFormat="1" ht="45" customHeight="1" x14ac:dyDescent="0.3">
      <c r="A43" s="337" t="s">
        <v>230</v>
      </c>
      <c r="B43" s="337"/>
      <c r="C43" s="337"/>
      <c r="D43" s="338" t="s">
        <v>159</v>
      </c>
      <c r="E43" s="363"/>
      <c r="F43" s="363"/>
      <c r="G43" s="363"/>
      <c r="H43" s="363"/>
      <c r="I43" s="364">
        <f>SUM(I45:I51)</f>
        <v>3684400</v>
      </c>
      <c r="J43" s="364"/>
      <c r="K43" s="54"/>
    </row>
    <row r="44" spans="1:17" s="169" customFormat="1" ht="45.75" hidden="1" customHeight="1" x14ac:dyDescent="0.3">
      <c r="A44" s="53" t="s">
        <v>229</v>
      </c>
      <c r="B44" s="53" t="s">
        <v>164</v>
      </c>
      <c r="C44" s="53" t="s">
        <v>46</v>
      </c>
      <c r="D44" s="159" t="s">
        <v>163</v>
      </c>
      <c r="E44" s="166"/>
      <c r="F44" s="166"/>
      <c r="G44" s="166"/>
      <c r="H44" s="166"/>
      <c r="I44" s="167"/>
      <c r="J44" s="171"/>
      <c r="K44" s="168"/>
    </row>
    <row r="45" spans="1:17" s="169" customFormat="1" ht="76.5" customHeight="1" x14ac:dyDescent="0.3">
      <c r="A45" s="137" t="s">
        <v>403</v>
      </c>
      <c r="B45" s="53" t="s">
        <v>404</v>
      </c>
      <c r="C45" s="53" t="s">
        <v>274</v>
      </c>
      <c r="D45" s="159" t="s">
        <v>405</v>
      </c>
      <c r="E45" s="596" t="s">
        <v>569</v>
      </c>
      <c r="F45" s="166"/>
      <c r="G45" s="166"/>
      <c r="H45" s="166"/>
      <c r="I45" s="171">
        <v>1529400</v>
      </c>
      <c r="J45" s="171"/>
      <c r="K45" s="168"/>
    </row>
    <row r="46" spans="1:17" s="169" customFormat="1" ht="30.75" customHeight="1" x14ac:dyDescent="0.3">
      <c r="A46" s="137" t="s">
        <v>279</v>
      </c>
      <c r="B46" s="137" t="s">
        <v>60</v>
      </c>
      <c r="C46" s="160" t="s">
        <v>47</v>
      </c>
      <c r="D46" s="194" t="s">
        <v>278</v>
      </c>
      <c r="E46" s="166"/>
      <c r="F46" s="166"/>
      <c r="G46" s="166"/>
      <c r="H46" s="166"/>
      <c r="I46" s="171">
        <v>1175000</v>
      </c>
      <c r="J46" s="171"/>
      <c r="K46" s="168"/>
    </row>
    <row r="47" spans="1:17" s="169" customFormat="1" ht="58.9" hidden="1" customHeight="1" x14ac:dyDescent="0.3">
      <c r="A47" s="573"/>
      <c r="B47" s="573"/>
      <c r="C47" s="574"/>
      <c r="D47" s="575" t="s">
        <v>406</v>
      </c>
      <c r="E47" s="166"/>
      <c r="F47" s="166"/>
      <c r="G47" s="166"/>
      <c r="H47" s="166"/>
      <c r="I47" s="171"/>
      <c r="J47" s="171"/>
      <c r="K47" s="168"/>
    </row>
    <row r="48" spans="1:17" s="169" customFormat="1" ht="42.75" customHeight="1" x14ac:dyDescent="0.3">
      <c r="A48" s="137" t="s">
        <v>579</v>
      </c>
      <c r="B48" s="137" t="s">
        <v>580</v>
      </c>
      <c r="C48" s="160" t="s">
        <v>48</v>
      </c>
      <c r="D48" s="194" t="s">
        <v>582</v>
      </c>
      <c r="E48" s="166"/>
      <c r="F48" s="166"/>
      <c r="G48" s="166"/>
      <c r="H48" s="166"/>
      <c r="I48" s="171">
        <v>980000</v>
      </c>
      <c r="J48" s="171"/>
      <c r="K48" s="168"/>
    </row>
    <row r="49" spans="1:11" s="169" customFormat="1" ht="29.25" hidden="1" customHeight="1" x14ac:dyDescent="0.3">
      <c r="A49" s="137" t="s">
        <v>285</v>
      </c>
      <c r="B49" s="137" t="s">
        <v>286</v>
      </c>
      <c r="C49" s="160" t="s">
        <v>50</v>
      </c>
      <c r="D49" s="170" t="s">
        <v>282</v>
      </c>
      <c r="E49" s="166"/>
      <c r="F49" s="166"/>
      <c r="G49" s="166"/>
      <c r="H49" s="166"/>
      <c r="I49" s="172"/>
      <c r="J49" s="171"/>
      <c r="K49" s="168"/>
    </row>
    <row r="50" spans="1:11" s="169" customFormat="1" ht="31.5" hidden="1" customHeight="1" x14ac:dyDescent="0.3">
      <c r="A50" s="137" t="s">
        <v>287</v>
      </c>
      <c r="B50" s="137" t="s">
        <v>288</v>
      </c>
      <c r="C50" s="160" t="s">
        <v>50</v>
      </c>
      <c r="D50" s="170" t="s">
        <v>283</v>
      </c>
      <c r="E50" s="166"/>
      <c r="F50" s="166"/>
      <c r="G50" s="166"/>
      <c r="H50" s="166"/>
      <c r="I50" s="171"/>
      <c r="J50" s="171"/>
      <c r="K50" s="168"/>
    </row>
    <row r="51" spans="1:11" s="169" customFormat="1" ht="37.5" hidden="1" customHeight="1" x14ac:dyDescent="0.3">
      <c r="A51" s="137" t="s">
        <v>290</v>
      </c>
      <c r="B51" s="137" t="s">
        <v>291</v>
      </c>
      <c r="C51" s="160" t="s">
        <v>51</v>
      </c>
      <c r="D51" s="170" t="s">
        <v>289</v>
      </c>
      <c r="E51" s="166"/>
      <c r="F51" s="166"/>
      <c r="G51" s="166"/>
      <c r="H51" s="166"/>
      <c r="I51" s="171"/>
      <c r="J51" s="171"/>
      <c r="K51" s="168"/>
    </row>
    <row r="52" spans="1:11" s="55" customFormat="1" ht="53.25" customHeight="1" x14ac:dyDescent="0.3">
      <c r="A52" s="337" t="s">
        <v>227</v>
      </c>
      <c r="B52" s="337"/>
      <c r="C52" s="337"/>
      <c r="D52" s="338" t="s">
        <v>160</v>
      </c>
      <c r="E52" s="363"/>
      <c r="F52" s="363"/>
      <c r="G52" s="363"/>
      <c r="H52" s="363"/>
      <c r="I52" s="364">
        <f>SUM(I53)</f>
        <v>249861</v>
      </c>
      <c r="J52" s="364"/>
      <c r="K52" s="54"/>
    </row>
    <row r="53" spans="1:11" s="55" customFormat="1" ht="50.25" customHeight="1" x14ac:dyDescent="0.3">
      <c r="A53" s="337" t="s">
        <v>226</v>
      </c>
      <c r="B53" s="337"/>
      <c r="C53" s="337"/>
      <c r="D53" s="338" t="s">
        <v>160</v>
      </c>
      <c r="E53" s="363"/>
      <c r="F53" s="363"/>
      <c r="G53" s="363"/>
      <c r="H53" s="363"/>
      <c r="I53" s="364">
        <f>SUM(I54:I56)</f>
        <v>249861</v>
      </c>
      <c r="J53" s="364"/>
      <c r="K53" s="54"/>
    </row>
    <row r="54" spans="1:11" s="55" customFormat="1" ht="45" customHeight="1" x14ac:dyDescent="0.3">
      <c r="A54" s="53" t="s">
        <v>232</v>
      </c>
      <c r="B54" s="53" t="s">
        <v>164</v>
      </c>
      <c r="C54" s="53" t="s">
        <v>46</v>
      </c>
      <c r="D54" s="159" t="s">
        <v>583</v>
      </c>
      <c r="E54" s="50"/>
      <c r="F54" s="51"/>
      <c r="G54" s="52"/>
      <c r="H54" s="52"/>
      <c r="I54" s="51">
        <v>100000</v>
      </c>
      <c r="J54" s="51"/>
      <c r="K54" s="54"/>
    </row>
    <row r="55" spans="1:11" s="55" customFormat="1" ht="64.5" customHeight="1" x14ac:dyDescent="0.3">
      <c r="A55" s="173" t="s">
        <v>244</v>
      </c>
      <c r="B55" s="173" t="s">
        <v>155</v>
      </c>
      <c r="C55" s="160" t="s">
        <v>61</v>
      </c>
      <c r="D55" s="170" t="s">
        <v>20</v>
      </c>
      <c r="E55" s="50"/>
      <c r="F55" s="51"/>
      <c r="G55" s="52"/>
      <c r="H55" s="52"/>
      <c r="I55" s="51">
        <v>40000</v>
      </c>
      <c r="J55" s="51"/>
      <c r="K55" s="54"/>
    </row>
    <row r="56" spans="1:11" s="55" customFormat="1" ht="42.75" customHeight="1" x14ac:dyDescent="0.3">
      <c r="A56" s="173" t="s">
        <v>246</v>
      </c>
      <c r="B56" s="173" t="s">
        <v>156</v>
      </c>
      <c r="C56" s="160" t="s">
        <v>60</v>
      </c>
      <c r="D56" s="170" t="s">
        <v>245</v>
      </c>
      <c r="E56" s="50"/>
      <c r="F56" s="51"/>
      <c r="G56" s="52"/>
      <c r="H56" s="52"/>
      <c r="I56" s="51">
        <v>109861</v>
      </c>
      <c r="J56" s="51"/>
      <c r="K56" s="54"/>
    </row>
    <row r="57" spans="1:11" s="55" customFormat="1" ht="46.5" customHeight="1" x14ac:dyDescent="0.3">
      <c r="A57" s="337" t="s">
        <v>23</v>
      </c>
      <c r="B57" s="337"/>
      <c r="C57" s="337"/>
      <c r="D57" s="388" t="s">
        <v>320</v>
      </c>
      <c r="E57" s="363"/>
      <c r="F57" s="363"/>
      <c r="G57" s="363"/>
      <c r="H57" s="363"/>
      <c r="I57" s="364">
        <f>SUM(I58)</f>
        <v>247620</v>
      </c>
      <c r="J57" s="364"/>
      <c r="K57" s="54"/>
    </row>
    <row r="58" spans="1:11" s="55" customFormat="1" ht="46.5" customHeight="1" x14ac:dyDescent="0.3">
      <c r="A58" s="337" t="s">
        <v>24</v>
      </c>
      <c r="B58" s="337"/>
      <c r="C58" s="337"/>
      <c r="D58" s="388" t="s">
        <v>320</v>
      </c>
      <c r="E58" s="363"/>
      <c r="F58" s="363"/>
      <c r="G58" s="363"/>
      <c r="H58" s="363"/>
      <c r="I58" s="364">
        <f>SUM(I59:I63)</f>
        <v>247620</v>
      </c>
      <c r="J58" s="364"/>
      <c r="K58" s="54"/>
    </row>
    <row r="59" spans="1:11" s="55" customFormat="1" ht="45" customHeight="1" x14ac:dyDescent="0.3">
      <c r="A59" s="53" t="s">
        <v>258</v>
      </c>
      <c r="B59" s="53" t="s">
        <v>164</v>
      </c>
      <c r="C59" s="53" t="s">
        <v>46</v>
      </c>
      <c r="D59" s="159" t="s">
        <v>583</v>
      </c>
      <c r="E59" s="166"/>
      <c r="F59" s="166"/>
      <c r="G59" s="166"/>
      <c r="H59" s="166"/>
      <c r="I59" s="389">
        <v>16500</v>
      </c>
      <c r="J59" s="195"/>
      <c r="K59" s="54"/>
    </row>
    <row r="60" spans="1:11" s="55" customFormat="1" ht="30.6" customHeight="1" x14ac:dyDescent="0.3">
      <c r="A60" s="137" t="s">
        <v>575</v>
      </c>
      <c r="B60" s="137" t="s">
        <v>576</v>
      </c>
      <c r="C60" s="137" t="s">
        <v>49</v>
      </c>
      <c r="D60" s="175" t="s">
        <v>477</v>
      </c>
      <c r="E60" s="166"/>
      <c r="F60" s="166"/>
      <c r="G60" s="166"/>
      <c r="H60" s="166"/>
      <c r="I60" s="389">
        <v>198270</v>
      </c>
      <c r="J60" s="196"/>
      <c r="K60" s="54"/>
    </row>
    <row r="61" spans="1:11" s="55" customFormat="1" ht="30.75" hidden="1" customHeight="1" x14ac:dyDescent="0.3">
      <c r="A61" s="137" t="s">
        <v>257</v>
      </c>
      <c r="B61" s="137" t="s">
        <v>259</v>
      </c>
      <c r="C61" s="137" t="s">
        <v>62</v>
      </c>
      <c r="D61" s="175" t="s">
        <v>256</v>
      </c>
      <c r="E61" s="166"/>
      <c r="F61" s="166"/>
      <c r="G61" s="166"/>
      <c r="H61" s="166"/>
      <c r="I61" s="389"/>
      <c r="J61" s="196"/>
      <c r="K61" s="54"/>
    </row>
    <row r="62" spans="1:11" s="55" customFormat="1" ht="39.75" hidden="1" customHeight="1" x14ac:dyDescent="0.3">
      <c r="A62" s="137" t="s">
        <v>260</v>
      </c>
      <c r="B62" s="137" t="s">
        <v>157</v>
      </c>
      <c r="C62" s="137" t="s">
        <v>63</v>
      </c>
      <c r="D62" s="176" t="s">
        <v>261</v>
      </c>
      <c r="E62" s="166"/>
      <c r="F62" s="166"/>
      <c r="G62" s="166"/>
      <c r="H62" s="166"/>
      <c r="I62" s="389"/>
      <c r="J62" s="196"/>
      <c r="K62" s="54"/>
    </row>
    <row r="63" spans="1:11" s="55" customFormat="1" ht="39" customHeight="1" x14ac:dyDescent="0.3">
      <c r="A63" s="355" t="s">
        <v>262</v>
      </c>
      <c r="B63" s="355" t="s">
        <v>263</v>
      </c>
      <c r="C63" s="355" t="s">
        <v>64</v>
      </c>
      <c r="D63" s="384" t="s">
        <v>264</v>
      </c>
      <c r="E63" s="166"/>
      <c r="F63" s="166"/>
      <c r="G63" s="166"/>
      <c r="H63" s="166"/>
      <c r="I63" s="389">
        <v>32850</v>
      </c>
      <c r="J63" s="132"/>
      <c r="K63" s="54"/>
    </row>
    <row r="64" spans="1:11" s="55" customFormat="1" ht="43.5" customHeight="1" x14ac:dyDescent="0.3">
      <c r="A64" s="337" t="s">
        <v>220</v>
      </c>
      <c r="B64" s="337"/>
      <c r="C64" s="337"/>
      <c r="D64" s="338" t="s">
        <v>161</v>
      </c>
      <c r="E64" s="363"/>
      <c r="F64" s="363"/>
      <c r="G64" s="363"/>
      <c r="H64" s="363"/>
      <c r="I64" s="364">
        <f>SUM(I65)</f>
        <v>111800</v>
      </c>
      <c r="J64" s="438"/>
      <c r="K64" s="54"/>
    </row>
    <row r="65" spans="1:21" s="55" customFormat="1" ht="45" customHeight="1" x14ac:dyDescent="0.3">
      <c r="A65" s="337" t="s">
        <v>221</v>
      </c>
      <c r="B65" s="337"/>
      <c r="C65" s="337"/>
      <c r="D65" s="338" t="s">
        <v>161</v>
      </c>
      <c r="E65" s="363"/>
      <c r="F65" s="363"/>
      <c r="G65" s="363"/>
      <c r="H65" s="363"/>
      <c r="I65" s="364">
        <f>SUM(I66)</f>
        <v>111800</v>
      </c>
      <c r="J65" s="438"/>
      <c r="K65" s="54"/>
    </row>
    <row r="66" spans="1:21" s="55" customFormat="1" ht="44.25" customHeight="1" x14ac:dyDescent="0.3">
      <c r="A66" s="53" t="s">
        <v>219</v>
      </c>
      <c r="B66" s="53" t="s">
        <v>164</v>
      </c>
      <c r="C66" s="53" t="s">
        <v>46</v>
      </c>
      <c r="D66" s="159" t="s">
        <v>583</v>
      </c>
      <c r="E66" s="166"/>
      <c r="F66" s="166"/>
      <c r="G66" s="166"/>
      <c r="H66" s="166"/>
      <c r="I66" s="171">
        <v>111800</v>
      </c>
      <c r="J66" s="197"/>
      <c r="K66" s="54"/>
    </row>
    <row r="67" spans="1:21" s="558" customFormat="1" ht="42.75" customHeight="1" x14ac:dyDescent="0.2">
      <c r="A67" s="552" t="s">
        <v>466</v>
      </c>
      <c r="B67" s="552" t="s">
        <v>466</v>
      </c>
      <c r="C67" s="552" t="s">
        <v>466</v>
      </c>
      <c r="D67" s="553" t="s">
        <v>374</v>
      </c>
      <c r="E67" s="554" t="s">
        <v>466</v>
      </c>
      <c r="F67" s="555" t="s">
        <v>466</v>
      </c>
      <c r="G67" s="554" t="s">
        <v>466</v>
      </c>
      <c r="H67" s="554"/>
      <c r="I67" s="556">
        <f>SUM(I14,I26,I43,I53,I58,I65)</f>
        <v>43939881</v>
      </c>
      <c r="J67" s="556"/>
      <c r="K67" s="557"/>
    </row>
    <row r="68" spans="1:21" ht="60" customHeight="1" x14ac:dyDescent="0.3">
      <c r="A68" s="26"/>
      <c r="B68" s="26"/>
      <c r="C68" s="26"/>
      <c r="D68" s="23"/>
      <c r="E68" s="23"/>
      <c r="F68" s="23"/>
      <c r="G68" s="23"/>
      <c r="H68" s="23"/>
      <c r="I68" s="23"/>
      <c r="J68" s="23"/>
      <c r="K68" s="23"/>
    </row>
    <row r="69" spans="1:21" ht="65.25" customHeight="1" x14ac:dyDescent="0.3">
      <c r="A69" s="26"/>
      <c r="B69" s="26"/>
      <c r="C69" s="26"/>
      <c r="D69" s="27"/>
      <c r="E69" s="27"/>
      <c r="F69" s="27"/>
      <c r="G69" s="27"/>
      <c r="H69" s="27"/>
      <c r="I69" s="21"/>
      <c r="J69" s="21"/>
      <c r="K69" s="21"/>
    </row>
    <row r="70" spans="1:21" ht="18.75" x14ac:dyDescent="0.3">
      <c r="A70" s="26"/>
      <c r="B70" s="26"/>
      <c r="C70" s="26"/>
      <c r="D70" s="23"/>
      <c r="E70" s="23"/>
      <c r="F70" s="23"/>
      <c r="G70" s="23"/>
      <c r="H70" s="23"/>
      <c r="I70" s="21"/>
      <c r="J70" s="21"/>
      <c r="K70" s="21"/>
    </row>
    <row r="71" spans="1:21" ht="20.25" x14ac:dyDescent="0.3">
      <c r="A71" s="28"/>
      <c r="B71" s="28"/>
      <c r="C71" s="28"/>
      <c r="D71" s="29"/>
      <c r="E71" s="29"/>
      <c r="F71" s="29"/>
      <c r="G71" s="29"/>
      <c r="H71" s="29"/>
      <c r="I71" s="21"/>
      <c r="J71" s="21"/>
      <c r="K71" s="21"/>
    </row>
    <row r="72" spans="1:21" ht="15.75" x14ac:dyDescent="0.25">
      <c r="I72" s="21"/>
      <c r="J72" s="21"/>
      <c r="K72" s="21"/>
    </row>
    <row r="76" spans="1:21" ht="15.75" x14ac:dyDescent="0.2">
      <c r="E76" s="30"/>
      <c r="F76" s="31"/>
      <c r="G76" s="32"/>
      <c r="H76" s="32"/>
    </row>
    <row r="77" spans="1:21" ht="20.25" x14ac:dyDescent="0.3">
      <c r="E77" s="30"/>
      <c r="F77" s="33"/>
      <c r="G77" s="32"/>
      <c r="H77" s="32"/>
      <c r="N77" s="784"/>
      <c r="O77" s="784"/>
      <c r="P77" s="784"/>
      <c r="Q77" s="784"/>
      <c r="R77" s="784"/>
      <c r="S77" s="784"/>
      <c r="T77" s="784"/>
      <c r="U77" s="784"/>
    </row>
    <row r="78" spans="1:21" ht="20.25" x14ac:dyDescent="0.3">
      <c r="E78" s="32"/>
      <c r="F78" s="32"/>
      <c r="G78" s="32"/>
      <c r="H78" s="32"/>
      <c r="N78" s="784"/>
      <c r="O78" s="784"/>
      <c r="P78" s="784"/>
      <c r="Q78" s="784"/>
      <c r="R78" s="784"/>
      <c r="S78" s="784"/>
      <c r="T78" s="784"/>
      <c r="U78" s="784"/>
    </row>
  </sheetData>
  <mergeCells count="2">
    <mergeCell ref="N78:U78"/>
    <mergeCell ref="N77:U77"/>
  </mergeCells>
  <phoneticPr fontId="4" type="noConversion"/>
  <pageMargins left="0.39370078740157483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87"/>
  <sheetViews>
    <sheetView view="pageBreakPreview" topLeftCell="D1" zoomScaleNormal="112" zoomScaleSheetLayoutView="100" workbookViewId="0">
      <selection activeCell="H8" sqref="H8"/>
    </sheetView>
  </sheetViews>
  <sheetFormatPr defaultColWidth="9.140625" defaultRowHeight="12.75" x14ac:dyDescent="0.2"/>
  <cols>
    <col min="1" max="1" width="13.5703125" style="20" customWidth="1"/>
    <col min="2" max="2" width="11.85546875" style="20" customWidth="1"/>
    <col min="3" max="3" width="10.85546875" style="20" customWidth="1"/>
    <col min="4" max="4" width="53.7109375" style="20" customWidth="1"/>
    <col min="5" max="5" width="53" style="20" customWidth="1"/>
    <col min="6" max="6" width="26.28515625" style="576" customWidth="1"/>
    <col min="7" max="7" width="15.5703125" style="434" customWidth="1"/>
    <col min="8" max="8" width="16.28515625" style="130" customWidth="1"/>
    <col min="9" max="9" width="15" style="20" customWidth="1"/>
    <col min="10" max="10" width="16.5703125" style="20" customWidth="1"/>
    <col min="11" max="11" width="18.28515625" style="20" customWidth="1"/>
    <col min="12" max="12" width="17.28515625" style="20" customWidth="1"/>
    <col min="13" max="13" width="16" style="20" customWidth="1"/>
    <col min="14" max="16384" width="9.140625" style="20"/>
  </cols>
  <sheetData>
    <row r="4" spans="1:13" ht="57" customHeight="1" x14ac:dyDescent="0.2"/>
    <row r="5" spans="1:13" ht="16.350000000000001" customHeight="1" x14ac:dyDescent="0.3">
      <c r="D5" s="785"/>
      <c r="E5" s="785"/>
      <c r="F5" s="785"/>
      <c r="G5" s="785"/>
      <c r="H5" s="785"/>
      <c r="I5" s="785"/>
    </row>
    <row r="6" spans="1:13" ht="18.75" x14ac:dyDescent="0.3">
      <c r="D6" s="786"/>
      <c r="E6" s="786"/>
      <c r="F6" s="786"/>
      <c r="G6" s="786"/>
      <c r="H6" s="786"/>
      <c r="I6" s="786"/>
      <c r="J6" s="786"/>
    </row>
    <row r="7" spans="1:13" ht="16.899999999999999" customHeight="1" x14ac:dyDescent="0.3">
      <c r="D7" s="77"/>
      <c r="E7" s="77"/>
      <c r="F7" s="577"/>
      <c r="G7" s="306"/>
      <c r="H7" s="77"/>
      <c r="I7" s="77"/>
      <c r="J7" s="77"/>
    </row>
    <row r="8" spans="1:13" ht="27" customHeight="1" x14ac:dyDescent="0.3">
      <c r="A8" s="540" t="s">
        <v>462</v>
      </c>
      <c r="D8" s="538"/>
      <c r="E8" s="538"/>
      <c r="F8" s="577"/>
      <c r="G8" s="537"/>
      <c r="H8" s="538"/>
      <c r="I8" s="538"/>
      <c r="J8" s="538"/>
    </row>
    <row r="9" spans="1:13" ht="17.45" customHeight="1" x14ac:dyDescent="0.3">
      <c r="A9" s="544" t="s">
        <v>463</v>
      </c>
      <c r="D9" s="538"/>
      <c r="E9" s="538"/>
      <c r="F9" s="577"/>
      <c r="G9" s="537"/>
      <c r="H9" s="538"/>
      <c r="I9" s="538"/>
      <c r="J9" s="676" t="s">
        <v>467</v>
      </c>
    </row>
    <row r="10" spans="1:13" ht="9.6" customHeight="1" x14ac:dyDescent="0.3">
      <c r="E10" s="78"/>
      <c r="F10" s="577"/>
      <c r="G10" s="306"/>
      <c r="H10" s="79"/>
    </row>
    <row r="11" spans="1:13" s="209" customFormat="1" ht="27" customHeight="1" x14ac:dyDescent="0.2">
      <c r="A11" s="789" t="s">
        <v>379</v>
      </c>
      <c r="B11" s="789" t="s">
        <v>381</v>
      </c>
      <c r="C11" s="789" t="s">
        <v>380</v>
      </c>
      <c r="D11" s="790" t="s">
        <v>382</v>
      </c>
      <c r="E11" s="791" t="s">
        <v>385</v>
      </c>
      <c r="F11" s="791" t="s">
        <v>386</v>
      </c>
      <c r="G11" s="792" t="s">
        <v>383</v>
      </c>
      <c r="H11" s="793" t="s">
        <v>73</v>
      </c>
      <c r="I11" s="787" t="s">
        <v>74</v>
      </c>
      <c r="J11" s="788"/>
    </row>
    <row r="12" spans="1:13" s="209" customFormat="1" ht="86.25" customHeight="1" x14ac:dyDescent="0.2">
      <c r="A12" s="718"/>
      <c r="B12" s="718"/>
      <c r="C12" s="718"/>
      <c r="D12" s="718"/>
      <c r="E12" s="718"/>
      <c r="F12" s="742"/>
      <c r="G12" s="718"/>
      <c r="H12" s="718"/>
      <c r="I12" s="208" t="s">
        <v>375</v>
      </c>
      <c r="J12" s="212" t="s">
        <v>384</v>
      </c>
    </row>
    <row r="13" spans="1:13" s="561" customFormat="1" ht="15.75" customHeight="1" x14ac:dyDescent="0.2">
      <c r="A13" s="559">
        <v>1</v>
      </c>
      <c r="B13" s="559">
        <v>2</v>
      </c>
      <c r="C13" s="559">
        <v>3</v>
      </c>
      <c r="D13" s="559">
        <v>4</v>
      </c>
      <c r="E13" s="560">
        <v>5</v>
      </c>
      <c r="F13" s="560">
        <v>6</v>
      </c>
      <c r="G13" s="560">
        <v>7</v>
      </c>
      <c r="H13" s="560">
        <v>8</v>
      </c>
      <c r="I13" s="559">
        <v>9</v>
      </c>
      <c r="J13" s="560">
        <v>10</v>
      </c>
    </row>
    <row r="14" spans="1:13" ht="44.25" customHeight="1" x14ac:dyDescent="0.3">
      <c r="A14" s="463" t="s">
        <v>167</v>
      </c>
      <c r="B14" s="463"/>
      <c r="C14" s="463"/>
      <c r="D14" s="464" t="s">
        <v>158</v>
      </c>
      <c r="E14" s="465"/>
      <c r="F14" s="578"/>
      <c r="G14" s="339">
        <f>SUM(G15)</f>
        <v>73473592</v>
      </c>
      <c r="H14" s="339">
        <f t="shared" ref="H14:J14" si="0">SUM(H15)</f>
        <v>47478592</v>
      </c>
      <c r="I14" s="339">
        <f t="shared" si="0"/>
        <v>25995000</v>
      </c>
      <c r="J14" s="339">
        <f t="shared" si="0"/>
        <v>25645000</v>
      </c>
      <c r="L14" s="139"/>
      <c r="M14" s="139"/>
    </row>
    <row r="15" spans="1:13" ht="41.25" customHeight="1" x14ac:dyDescent="0.3">
      <c r="A15" s="463" t="s">
        <v>168</v>
      </c>
      <c r="B15" s="463"/>
      <c r="C15" s="463"/>
      <c r="D15" s="464" t="s">
        <v>158</v>
      </c>
      <c r="E15" s="465"/>
      <c r="F15" s="578"/>
      <c r="G15" s="339">
        <f>SUM(G16:G47)</f>
        <v>73473592</v>
      </c>
      <c r="H15" s="339">
        <f t="shared" ref="H15:J15" si="1">SUM(H16:H47)</f>
        <v>47478592</v>
      </c>
      <c r="I15" s="339">
        <f t="shared" si="1"/>
        <v>25995000</v>
      </c>
      <c r="J15" s="339">
        <f t="shared" si="1"/>
        <v>25645000</v>
      </c>
      <c r="K15" s="589">
        <f>SUM(H14:I14)</f>
        <v>73473592</v>
      </c>
    </row>
    <row r="16" spans="1:13" s="528" customFormat="1" ht="91.5" customHeight="1" x14ac:dyDescent="0.3">
      <c r="A16" s="53" t="s">
        <v>424</v>
      </c>
      <c r="B16" s="53" t="s">
        <v>56</v>
      </c>
      <c r="C16" s="53" t="s">
        <v>57</v>
      </c>
      <c r="D16" s="159" t="s">
        <v>425</v>
      </c>
      <c r="E16" s="572" t="s">
        <v>501</v>
      </c>
      <c r="F16" s="587" t="s">
        <v>498</v>
      </c>
      <c r="G16" s="133">
        <f t="shared" ref="G16:G47" si="2">SUM(H16:I16)</f>
        <v>500000</v>
      </c>
      <c r="H16" s="441">
        <v>500000</v>
      </c>
      <c r="I16" s="441"/>
      <c r="J16" s="441"/>
      <c r="K16" s="529"/>
    </row>
    <row r="17" spans="1:11" s="528" customFormat="1" ht="37.5" customHeight="1" x14ac:dyDescent="0.3">
      <c r="A17" s="53" t="s">
        <v>487</v>
      </c>
      <c r="B17" s="53" t="s">
        <v>488</v>
      </c>
      <c r="C17" s="53" t="s">
        <v>486</v>
      </c>
      <c r="D17" s="176" t="s">
        <v>485</v>
      </c>
      <c r="E17" s="570" t="s">
        <v>499</v>
      </c>
      <c r="F17" s="587" t="s">
        <v>500</v>
      </c>
      <c r="G17" s="133">
        <f t="shared" ref="G17:G18" si="3">SUM(H17:I17)</f>
        <v>10637535</v>
      </c>
      <c r="H17" s="85">
        <v>10637535</v>
      </c>
      <c r="I17" s="441"/>
      <c r="J17" s="441"/>
      <c r="K17" s="529"/>
    </row>
    <row r="18" spans="1:11" ht="38.25" customHeight="1" x14ac:dyDescent="0.3">
      <c r="A18" s="182" t="s">
        <v>171</v>
      </c>
      <c r="B18" s="182" t="s">
        <v>172</v>
      </c>
      <c r="C18" s="182" t="s">
        <v>83</v>
      </c>
      <c r="D18" s="420" t="s">
        <v>173</v>
      </c>
      <c r="E18" s="570" t="s">
        <v>499</v>
      </c>
      <c r="F18" s="587" t="s">
        <v>500</v>
      </c>
      <c r="G18" s="133">
        <f t="shared" si="3"/>
        <v>80000</v>
      </c>
      <c r="H18" s="132">
        <v>80000</v>
      </c>
      <c r="I18" s="417"/>
      <c r="J18" s="418"/>
    </row>
    <row r="19" spans="1:11" s="421" customFormat="1" ht="40.5" customHeight="1" x14ac:dyDescent="0.3">
      <c r="A19" s="53" t="s">
        <v>174</v>
      </c>
      <c r="B19" s="53" t="s">
        <v>175</v>
      </c>
      <c r="C19" s="53" t="s">
        <v>83</v>
      </c>
      <c r="D19" s="159" t="s">
        <v>176</v>
      </c>
      <c r="E19" s="570" t="s">
        <v>499</v>
      </c>
      <c r="F19" s="587" t="s">
        <v>500</v>
      </c>
      <c r="G19" s="133">
        <f t="shared" si="2"/>
        <v>300000</v>
      </c>
      <c r="H19" s="132">
        <v>300000</v>
      </c>
      <c r="I19" s="417"/>
      <c r="J19" s="419"/>
    </row>
    <row r="20" spans="1:11" s="421" customFormat="1" ht="46.5" hidden="1" customHeight="1" x14ac:dyDescent="0.3">
      <c r="A20" s="182" t="s">
        <v>174</v>
      </c>
      <c r="B20" s="182" t="s">
        <v>175</v>
      </c>
      <c r="C20" s="182" t="s">
        <v>83</v>
      </c>
      <c r="D20" s="159" t="s">
        <v>176</v>
      </c>
      <c r="E20" s="570" t="s">
        <v>499</v>
      </c>
      <c r="F20" s="587" t="s">
        <v>500</v>
      </c>
      <c r="G20" s="133">
        <f t="shared" si="2"/>
        <v>0</v>
      </c>
      <c r="H20" s="132"/>
      <c r="I20" s="85"/>
      <c r="J20" s="419"/>
    </row>
    <row r="21" spans="1:11" s="319" customFormat="1" ht="36.75" customHeight="1" x14ac:dyDescent="0.3">
      <c r="A21" s="182" t="s">
        <v>177</v>
      </c>
      <c r="B21" s="182" t="s">
        <v>178</v>
      </c>
      <c r="C21" s="182" t="s">
        <v>83</v>
      </c>
      <c r="D21" s="317" t="s">
        <v>13</v>
      </c>
      <c r="E21" s="570" t="s">
        <v>499</v>
      </c>
      <c r="F21" s="587" t="s">
        <v>500</v>
      </c>
      <c r="G21" s="133">
        <f t="shared" si="2"/>
        <v>2264300</v>
      </c>
      <c r="H21" s="132">
        <v>2264300</v>
      </c>
      <c r="I21" s="85"/>
      <c r="J21" s="419"/>
    </row>
    <row r="22" spans="1:11" s="118" customFormat="1" ht="39.75" customHeight="1" x14ac:dyDescent="0.3">
      <c r="A22" s="182" t="s">
        <v>170</v>
      </c>
      <c r="B22" s="182" t="s">
        <v>180</v>
      </c>
      <c r="C22" s="182" t="s">
        <v>83</v>
      </c>
      <c r="D22" s="317" t="s">
        <v>179</v>
      </c>
      <c r="E22" s="570" t="s">
        <v>499</v>
      </c>
      <c r="F22" s="587" t="s">
        <v>500</v>
      </c>
      <c r="G22" s="133">
        <f t="shared" si="2"/>
        <v>2264350</v>
      </c>
      <c r="H22" s="133">
        <v>2264350</v>
      </c>
      <c r="I22" s="85"/>
      <c r="J22" s="318"/>
    </row>
    <row r="23" spans="1:11" s="118" customFormat="1" ht="58.5" customHeight="1" x14ac:dyDescent="0.3">
      <c r="A23" s="182" t="s">
        <v>182</v>
      </c>
      <c r="B23" s="182" t="s">
        <v>147</v>
      </c>
      <c r="C23" s="182" t="s">
        <v>53</v>
      </c>
      <c r="D23" s="422" t="s">
        <v>14</v>
      </c>
      <c r="E23" s="572" t="s">
        <v>504</v>
      </c>
      <c r="F23" s="587" t="s">
        <v>502</v>
      </c>
      <c r="G23" s="133">
        <f t="shared" si="2"/>
        <v>20000</v>
      </c>
      <c r="H23" s="133">
        <v>20000</v>
      </c>
      <c r="I23" s="85"/>
      <c r="J23" s="318"/>
    </row>
    <row r="24" spans="1:11" s="328" customFormat="1" ht="58.5" customHeight="1" x14ac:dyDescent="0.3">
      <c r="A24" s="53" t="s">
        <v>181</v>
      </c>
      <c r="B24" s="53" t="s">
        <v>184</v>
      </c>
      <c r="C24" s="53" t="s">
        <v>53</v>
      </c>
      <c r="D24" s="423" t="s">
        <v>183</v>
      </c>
      <c r="E24" s="572" t="s">
        <v>504</v>
      </c>
      <c r="F24" s="587" t="s">
        <v>502</v>
      </c>
      <c r="G24" s="133">
        <f t="shared" si="2"/>
        <v>24800</v>
      </c>
      <c r="H24" s="132">
        <v>24800</v>
      </c>
      <c r="I24" s="184"/>
      <c r="J24" s="327"/>
    </row>
    <row r="25" spans="1:11" s="138" customFormat="1" ht="45" hidden="1" customHeight="1" x14ac:dyDescent="0.3">
      <c r="A25" s="424" t="s">
        <v>185</v>
      </c>
      <c r="B25" s="182" t="s">
        <v>186</v>
      </c>
      <c r="C25" s="424" t="s">
        <v>53</v>
      </c>
      <c r="D25" s="317" t="s">
        <v>187</v>
      </c>
      <c r="E25" s="326" t="s">
        <v>325</v>
      </c>
      <c r="F25" s="435" t="s">
        <v>399</v>
      </c>
      <c r="G25" s="133">
        <f t="shared" si="2"/>
        <v>0</v>
      </c>
      <c r="H25" s="321"/>
      <c r="I25" s="323"/>
      <c r="J25" s="213"/>
    </row>
    <row r="26" spans="1:11" ht="59.25" customHeight="1" x14ac:dyDescent="0.3">
      <c r="A26" s="182" t="s">
        <v>188</v>
      </c>
      <c r="B26" s="182" t="s">
        <v>189</v>
      </c>
      <c r="C26" s="182" t="s">
        <v>53</v>
      </c>
      <c r="D26" s="425" t="s">
        <v>190</v>
      </c>
      <c r="E26" s="572" t="s">
        <v>504</v>
      </c>
      <c r="F26" s="587" t="s">
        <v>502</v>
      </c>
      <c r="G26" s="133">
        <f t="shared" si="2"/>
        <v>115000</v>
      </c>
      <c r="H26" s="132">
        <v>115000</v>
      </c>
      <c r="I26" s="85"/>
      <c r="J26" s="426"/>
    </row>
    <row r="27" spans="1:11" ht="96" customHeight="1" x14ac:dyDescent="0.3">
      <c r="A27" s="424" t="s">
        <v>193</v>
      </c>
      <c r="B27" s="182" t="s">
        <v>149</v>
      </c>
      <c r="C27" s="424" t="s">
        <v>53</v>
      </c>
      <c r="D27" s="317" t="s">
        <v>15</v>
      </c>
      <c r="E27" s="572" t="s">
        <v>505</v>
      </c>
      <c r="F27" s="587" t="s">
        <v>503</v>
      </c>
      <c r="G27" s="133">
        <f t="shared" si="2"/>
        <v>145000</v>
      </c>
      <c r="H27" s="133">
        <v>145000</v>
      </c>
      <c r="I27" s="85"/>
      <c r="J27" s="426"/>
    </row>
    <row r="28" spans="1:11" ht="44.25" hidden="1" customHeight="1" x14ac:dyDescent="0.3">
      <c r="A28" s="182" t="s">
        <v>194</v>
      </c>
      <c r="B28" s="182" t="s">
        <v>195</v>
      </c>
      <c r="C28" s="182" t="s">
        <v>52</v>
      </c>
      <c r="D28" s="317" t="s">
        <v>198</v>
      </c>
      <c r="E28" s="326"/>
      <c r="F28" s="435"/>
      <c r="G28" s="133">
        <f t="shared" si="2"/>
        <v>0</v>
      </c>
      <c r="H28" s="133"/>
      <c r="I28" s="85"/>
      <c r="J28" s="426"/>
    </row>
    <row r="29" spans="1:11" ht="57.75" customHeight="1" x14ac:dyDescent="0.3">
      <c r="A29" s="182" t="s">
        <v>199</v>
      </c>
      <c r="B29" s="182" t="s">
        <v>151</v>
      </c>
      <c r="C29" s="182" t="s">
        <v>51</v>
      </c>
      <c r="D29" s="194" t="s">
        <v>17</v>
      </c>
      <c r="E29" s="570" t="s">
        <v>506</v>
      </c>
      <c r="F29" s="587" t="s">
        <v>507</v>
      </c>
      <c r="G29" s="133">
        <f t="shared" si="2"/>
        <v>285000</v>
      </c>
      <c r="H29" s="132">
        <v>285000</v>
      </c>
      <c r="I29" s="85"/>
      <c r="J29" s="318"/>
    </row>
    <row r="30" spans="1:11" s="421" customFormat="1" ht="57" customHeight="1" x14ac:dyDescent="0.3">
      <c r="A30" s="182" t="s">
        <v>200</v>
      </c>
      <c r="B30" s="182" t="s">
        <v>152</v>
      </c>
      <c r="C30" s="427" t="s">
        <v>51</v>
      </c>
      <c r="D30" s="194" t="s">
        <v>16</v>
      </c>
      <c r="E30" s="570" t="s">
        <v>506</v>
      </c>
      <c r="F30" s="587" t="s">
        <v>507</v>
      </c>
      <c r="G30" s="133">
        <f t="shared" si="2"/>
        <v>136790</v>
      </c>
      <c r="H30" s="133">
        <v>136790</v>
      </c>
      <c r="I30" s="85"/>
      <c r="J30" s="419"/>
    </row>
    <row r="31" spans="1:11" s="421" customFormat="1" ht="60" customHeight="1" x14ac:dyDescent="0.3">
      <c r="A31" s="53" t="s">
        <v>426</v>
      </c>
      <c r="B31" s="53" t="s">
        <v>427</v>
      </c>
      <c r="C31" s="429" t="s">
        <v>51</v>
      </c>
      <c r="D31" s="194" t="s">
        <v>428</v>
      </c>
      <c r="E31" s="570" t="s">
        <v>506</v>
      </c>
      <c r="F31" s="587" t="s">
        <v>507</v>
      </c>
      <c r="G31" s="133">
        <f t="shared" si="2"/>
        <v>250200</v>
      </c>
      <c r="H31" s="133">
        <v>250200</v>
      </c>
      <c r="I31" s="85"/>
      <c r="J31" s="419"/>
    </row>
    <row r="32" spans="1:11" s="421" customFormat="1" ht="80.25" customHeight="1" x14ac:dyDescent="0.3">
      <c r="A32" s="53" t="s">
        <v>389</v>
      </c>
      <c r="B32" s="53" t="s">
        <v>390</v>
      </c>
      <c r="C32" s="429" t="s">
        <v>54</v>
      </c>
      <c r="D32" s="428" t="s">
        <v>388</v>
      </c>
      <c r="E32" s="570" t="s">
        <v>414</v>
      </c>
      <c r="F32" s="587" t="s">
        <v>400</v>
      </c>
      <c r="G32" s="133">
        <f t="shared" ref="G32:G33" si="4">SUM(H32:I32)</f>
        <v>9925617</v>
      </c>
      <c r="H32" s="133">
        <v>9925617</v>
      </c>
      <c r="I32" s="133"/>
      <c r="J32" s="133"/>
    </row>
    <row r="33" spans="1:10" s="421" customFormat="1" ht="76.5" customHeight="1" x14ac:dyDescent="0.3">
      <c r="A33" s="182" t="s">
        <v>201</v>
      </c>
      <c r="B33" s="182" t="s">
        <v>202</v>
      </c>
      <c r="C33" s="182" t="s">
        <v>54</v>
      </c>
      <c r="D33" s="430" t="s">
        <v>203</v>
      </c>
      <c r="E33" s="570" t="s">
        <v>508</v>
      </c>
      <c r="F33" s="357" t="s">
        <v>509</v>
      </c>
      <c r="G33" s="133">
        <f t="shared" si="4"/>
        <v>17300000</v>
      </c>
      <c r="H33" s="133">
        <v>17300000</v>
      </c>
      <c r="I33" s="133"/>
      <c r="J33" s="133"/>
    </row>
    <row r="34" spans="1:10" s="421" customFormat="1" ht="79.5" customHeight="1" x14ac:dyDescent="0.3">
      <c r="A34" s="182" t="s">
        <v>201</v>
      </c>
      <c r="B34" s="182" t="s">
        <v>202</v>
      </c>
      <c r="C34" s="182" t="s">
        <v>54</v>
      </c>
      <c r="D34" s="430" t="s">
        <v>203</v>
      </c>
      <c r="E34" s="570" t="s">
        <v>510</v>
      </c>
      <c r="F34" s="357" t="s">
        <v>511</v>
      </c>
      <c r="G34" s="133">
        <f t="shared" si="2"/>
        <v>200000</v>
      </c>
      <c r="H34" s="133">
        <v>200000</v>
      </c>
      <c r="I34" s="85"/>
      <c r="J34" s="85"/>
    </row>
    <row r="35" spans="1:10" s="421" customFormat="1" ht="94.5" customHeight="1" x14ac:dyDescent="0.3">
      <c r="A35" s="53" t="s">
        <v>435</v>
      </c>
      <c r="B35" s="53" t="s">
        <v>436</v>
      </c>
      <c r="C35" s="53" t="s">
        <v>387</v>
      </c>
      <c r="D35" s="430" t="s">
        <v>437</v>
      </c>
      <c r="E35" s="570" t="s">
        <v>513</v>
      </c>
      <c r="F35" s="357" t="s">
        <v>512</v>
      </c>
      <c r="G35" s="133">
        <f t="shared" si="2"/>
        <v>1000000</v>
      </c>
      <c r="H35" s="133"/>
      <c r="I35" s="85">
        <v>1000000</v>
      </c>
      <c r="J35" s="85">
        <v>1000000</v>
      </c>
    </row>
    <row r="36" spans="1:10" s="431" customFormat="1" ht="75.75" customHeight="1" x14ac:dyDescent="0.3">
      <c r="A36" s="585" t="s">
        <v>489</v>
      </c>
      <c r="B36" s="355" t="s">
        <v>153</v>
      </c>
      <c r="C36" s="355" t="s">
        <v>274</v>
      </c>
      <c r="D36" s="176" t="s">
        <v>273</v>
      </c>
      <c r="E36" s="570" t="s">
        <v>514</v>
      </c>
      <c r="F36" s="357" t="s">
        <v>515</v>
      </c>
      <c r="G36" s="133">
        <f t="shared" si="2"/>
        <v>6280000</v>
      </c>
      <c r="H36" s="133"/>
      <c r="I36" s="85">
        <v>6280000</v>
      </c>
      <c r="J36" s="85">
        <v>6280000</v>
      </c>
    </row>
    <row r="37" spans="1:10" s="431" customFormat="1" ht="45" customHeight="1" x14ac:dyDescent="0.3">
      <c r="A37" s="53" t="s">
        <v>494</v>
      </c>
      <c r="B37" s="53" t="s">
        <v>495</v>
      </c>
      <c r="C37" s="53" t="s">
        <v>274</v>
      </c>
      <c r="D37" s="159" t="s">
        <v>496</v>
      </c>
      <c r="E37" s="570" t="s">
        <v>499</v>
      </c>
      <c r="F37" s="587" t="s">
        <v>500</v>
      </c>
      <c r="G37" s="133">
        <f t="shared" si="2"/>
        <v>15145000</v>
      </c>
      <c r="H37" s="133"/>
      <c r="I37" s="85">
        <v>15145000</v>
      </c>
      <c r="J37" s="85">
        <v>15145000</v>
      </c>
    </row>
    <row r="38" spans="1:10" s="431" customFormat="1" ht="63.75" hidden="1" customHeight="1" x14ac:dyDescent="0.3">
      <c r="A38" s="53" t="s">
        <v>438</v>
      </c>
      <c r="B38" s="53" t="s">
        <v>439</v>
      </c>
      <c r="C38" s="53" t="s">
        <v>457</v>
      </c>
      <c r="D38" s="430" t="s">
        <v>440</v>
      </c>
      <c r="E38" s="181"/>
      <c r="F38" s="356"/>
      <c r="G38" s="133">
        <f t="shared" si="2"/>
        <v>0</v>
      </c>
      <c r="H38" s="133"/>
      <c r="I38" s="85"/>
      <c r="J38" s="85"/>
    </row>
    <row r="39" spans="1:10" ht="63" hidden="1" customHeight="1" x14ac:dyDescent="0.3">
      <c r="A39" s="182" t="s">
        <v>204</v>
      </c>
      <c r="B39" s="182" t="s">
        <v>205</v>
      </c>
      <c r="C39" s="182" t="s">
        <v>71</v>
      </c>
      <c r="D39" s="159" t="s">
        <v>19</v>
      </c>
      <c r="E39" s="181"/>
      <c r="F39" s="356"/>
      <c r="G39" s="133">
        <f t="shared" si="2"/>
        <v>0</v>
      </c>
      <c r="H39" s="132"/>
      <c r="I39" s="85"/>
      <c r="J39" s="426"/>
    </row>
    <row r="40" spans="1:10" s="118" customFormat="1" ht="75" customHeight="1" x14ac:dyDescent="0.3">
      <c r="A40" s="53" t="s">
        <v>391</v>
      </c>
      <c r="B40" s="53" t="s">
        <v>276</v>
      </c>
      <c r="C40" s="53" t="s">
        <v>55</v>
      </c>
      <c r="D40" s="159" t="s">
        <v>275</v>
      </c>
      <c r="E40" s="570" t="s">
        <v>508</v>
      </c>
      <c r="F40" s="357" t="s">
        <v>509</v>
      </c>
      <c r="G40" s="133">
        <f t="shared" si="2"/>
        <v>1000000</v>
      </c>
      <c r="H40" s="132">
        <v>1000000</v>
      </c>
      <c r="I40" s="85"/>
      <c r="J40" s="318"/>
    </row>
    <row r="41" spans="1:10" s="136" customFormat="1" ht="60.75" hidden="1" customHeight="1" x14ac:dyDescent="0.3">
      <c r="A41" s="185" t="s">
        <v>207</v>
      </c>
      <c r="B41" s="185" t="s">
        <v>208</v>
      </c>
      <c r="C41" s="185" t="s">
        <v>58</v>
      </c>
      <c r="D41" s="325" t="s">
        <v>146</v>
      </c>
      <c r="E41" s="181" t="s">
        <v>322</v>
      </c>
      <c r="F41" s="356" t="s">
        <v>402</v>
      </c>
      <c r="G41" s="133">
        <f t="shared" si="2"/>
        <v>0</v>
      </c>
      <c r="H41" s="324"/>
      <c r="I41" s="184"/>
      <c r="J41" s="213"/>
    </row>
    <row r="42" spans="1:10" s="118" customFormat="1" ht="41.25" customHeight="1" x14ac:dyDescent="0.3">
      <c r="A42" s="53" t="s">
        <v>490</v>
      </c>
      <c r="B42" s="53" t="s">
        <v>491</v>
      </c>
      <c r="C42" s="53" t="s">
        <v>493</v>
      </c>
      <c r="D42" s="159" t="s">
        <v>492</v>
      </c>
      <c r="E42" s="570" t="s">
        <v>568</v>
      </c>
      <c r="F42" s="587" t="s">
        <v>518</v>
      </c>
      <c r="G42" s="133">
        <f t="shared" si="2"/>
        <v>2050000</v>
      </c>
      <c r="H42" s="133">
        <v>1800000</v>
      </c>
      <c r="I42" s="85">
        <v>250000</v>
      </c>
      <c r="J42" s="85">
        <v>250000</v>
      </c>
    </row>
    <row r="43" spans="1:10" ht="59.25" hidden="1" customHeight="1" x14ac:dyDescent="0.3">
      <c r="A43" s="182" t="s">
        <v>210</v>
      </c>
      <c r="B43" s="182" t="s">
        <v>211</v>
      </c>
      <c r="C43" s="182" t="s">
        <v>58</v>
      </c>
      <c r="D43" s="425" t="s">
        <v>209</v>
      </c>
      <c r="E43" s="181"/>
      <c r="F43" s="356"/>
      <c r="G43" s="133">
        <f t="shared" si="2"/>
        <v>0</v>
      </c>
      <c r="H43" s="530"/>
      <c r="I43" s="85"/>
      <c r="J43" s="426"/>
    </row>
    <row r="44" spans="1:10" s="138" customFormat="1" ht="3.75" hidden="1" customHeight="1" x14ac:dyDescent="0.3">
      <c r="A44" s="185" t="s">
        <v>212</v>
      </c>
      <c r="B44" s="185" t="s">
        <v>213</v>
      </c>
      <c r="C44" s="330" t="s">
        <v>214</v>
      </c>
      <c r="D44" s="331" t="s">
        <v>215</v>
      </c>
      <c r="E44" s="181" t="s">
        <v>323</v>
      </c>
      <c r="F44" s="356" t="s">
        <v>401</v>
      </c>
      <c r="G44" s="133">
        <f t="shared" si="2"/>
        <v>0</v>
      </c>
      <c r="H44" s="320"/>
      <c r="I44" s="184"/>
      <c r="J44" s="214"/>
    </row>
    <row r="45" spans="1:10" ht="60" customHeight="1" x14ac:dyDescent="0.3">
      <c r="A45" s="432" t="s">
        <v>396</v>
      </c>
      <c r="B45" s="53" t="s">
        <v>397</v>
      </c>
      <c r="C45" s="432" t="s">
        <v>70</v>
      </c>
      <c r="D45" s="433" t="s">
        <v>398</v>
      </c>
      <c r="E45" s="570" t="s">
        <v>516</v>
      </c>
      <c r="F45" s="587" t="s">
        <v>517</v>
      </c>
      <c r="G45" s="133">
        <f t="shared" si="2"/>
        <v>350000</v>
      </c>
      <c r="H45" s="588"/>
      <c r="I45" s="85">
        <v>350000</v>
      </c>
      <c r="J45" s="426"/>
    </row>
    <row r="46" spans="1:10" ht="61.5" customHeight="1" x14ac:dyDescent="0.3">
      <c r="A46" s="182" t="s">
        <v>216</v>
      </c>
      <c r="B46" s="182" t="s">
        <v>217</v>
      </c>
      <c r="C46" s="182" t="s">
        <v>56</v>
      </c>
      <c r="D46" s="425" t="s">
        <v>218</v>
      </c>
      <c r="E46" s="572" t="s">
        <v>505</v>
      </c>
      <c r="F46" s="587" t="s">
        <v>503</v>
      </c>
      <c r="G46" s="133">
        <f t="shared" ref="G46" si="5">SUM(H46:I46)</f>
        <v>200000</v>
      </c>
      <c r="H46" s="132">
        <v>200000</v>
      </c>
      <c r="I46" s="85"/>
      <c r="J46" s="426"/>
    </row>
    <row r="47" spans="1:10" ht="43.5" customHeight="1" x14ac:dyDescent="0.3">
      <c r="A47" s="182" t="s">
        <v>216</v>
      </c>
      <c r="B47" s="182" t="s">
        <v>217</v>
      </c>
      <c r="C47" s="182" t="s">
        <v>56</v>
      </c>
      <c r="D47" s="425" t="s">
        <v>218</v>
      </c>
      <c r="E47" s="572" t="s">
        <v>519</v>
      </c>
      <c r="F47" s="587" t="s">
        <v>520</v>
      </c>
      <c r="G47" s="133">
        <f t="shared" si="2"/>
        <v>3000000</v>
      </c>
      <c r="H47" s="132">
        <v>30000</v>
      </c>
      <c r="I47" s="85">
        <v>2970000</v>
      </c>
      <c r="J47" s="85">
        <v>2970000</v>
      </c>
    </row>
    <row r="48" spans="1:10" s="135" customFormat="1" ht="78.75" customHeight="1" x14ac:dyDescent="0.3">
      <c r="A48" s="463" t="s">
        <v>25</v>
      </c>
      <c r="B48" s="463"/>
      <c r="C48" s="463"/>
      <c r="D48" s="464" t="s">
        <v>162</v>
      </c>
      <c r="E48" s="467"/>
      <c r="F48" s="579"/>
      <c r="G48" s="386">
        <f>SUM(G49)</f>
        <v>13655200</v>
      </c>
      <c r="H48" s="386">
        <f t="shared" ref="H48:J48" si="6">SUM(H49)</f>
        <v>0</v>
      </c>
      <c r="I48" s="386">
        <f t="shared" si="6"/>
        <v>13655200</v>
      </c>
      <c r="J48" s="386">
        <f t="shared" si="6"/>
        <v>13655200</v>
      </c>
    </row>
    <row r="49" spans="1:11" s="135" customFormat="1" ht="76.5" customHeight="1" x14ac:dyDescent="0.3">
      <c r="A49" s="463" t="s">
        <v>26</v>
      </c>
      <c r="B49" s="463"/>
      <c r="C49" s="463"/>
      <c r="D49" s="464" t="s">
        <v>162</v>
      </c>
      <c r="E49" s="467"/>
      <c r="F49" s="579"/>
      <c r="G49" s="386">
        <f>SUM(G50:G59)</f>
        <v>13655200</v>
      </c>
      <c r="H49" s="386">
        <f t="shared" ref="H49:J49" si="7">SUM(H50:H59)</f>
        <v>0</v>
      </c>
      <c r="I49" s="386">
        <f t="shared" si="7"/>
        <v>13655200</v>
      </c>
      <c r="J49" s="386">
        <f t="shared" si="7"/>
        <v>13655200</v>
      </c>
      <c r="K49" s="139">
        <f>SUM(H48:I48)</f>
        <v>13655200</v>
      </c>
    </row>
    <row r="50" spans="1:11" s="533" customFormat="1" ht="99.75" hidden="1" customHeight="1" x14ac:dyDescent="0.3">
      <c r="A50" s="53" t="s">
        <v>445</v>
      </c>
      <c r="B50" s="137" t="s">
        <v>60</v>
      </c>
      <c r="C50" s="160" t="s">
        <v>47</v>
      </c>
      <c r="D50" s="194" t="s">
        <v>278</v>
      </c>
      <c r="E50" s="326" t="s">
        <v>461</v>
      </c>
      <c r="F50" s="356" t="s">
        <v>458</v>
      </c>
      <c r="G50" s="133">
        <f t="shared" ref="G50:G58" si="8">SUM(H50:I50)</f>
        <v>0</v>
      </c>
      <c r="H50" s="531"/>
      <c r="I50" s="132"/>
      <c r="J50" s="132"/>
      <c r="K50" s="532"/>
    </row>
    <row r="51" spans="1:11" s="533" customFormat="1" ht="99.75" hidden="1" customHeight="1" x14ac:dyDescent="0.3">
      <c r="A51" s="353" t="s">
        <v>446</v>
      </c>
      <c r="B51" s="53" t="s">
        <v>444</v>
      </c>
      <c r="C51" s="53" t="s">
        <v>443</v>
      </c>
      <c r="D51" s="420" t="s">
        <v>442</v>
      </c>
      <c r="E51" s="326" t="s">
        <v>461</v>
      </c>
      <c r="F51" s="356" t="s">
        <v>458</v>
      </c>
      <c r="G51" s="133">
        <f t="shared" ref="G51" si="9">SUM(H51:I51)</f>
        <v>0</v>
      </c>
      <c r="H51" s="531"/>
      <c r="I51" s="132"/>
      <c r="J51" s="132"/>
      <c r="K51" s="532"/>
    </row>
    <row r="52" spans="1:11" s="138" customFormat="1" ht="96" hidden="1" customHeight="1" x14ac:dyDescent="0.3">
      <c r="A52" s="353" t="s">
        <v>269</v>
      </c>
      <c r="B52" s="353" t="s">
        <v>270</v>
      </c>
      <c r="C52" s="353" t="s">
        <v>387</v>
      </c>
      <c r="D52" s="354" t="s">
        <v>271</v>
      </c>
      <c r="E52" s="326" t="s">
        <v>461</v>
      </c>
      <c r="F52" s="356" t="s">
        <v>458</v>
      </c>
      <c r="G52" s="133">
        <f t="shared" si="8"/>
        <v>0</v>
      </c>
      <c r="H52" s="132"/>
      <c r="I52" s="85"/>
      <c r="J52" s="85"/>
      <c r="K52" s="332"/>
    </row>
    <row r="53" spans="1:11" s="322" customFormat="1" ht="96.75" hidden="1" customHeight="1" x14ac:dyDescent="0.3">
      <c r="A53" s="353" t="s">
        <v>369</v>
      </c>
      <c r="B53" s="353" t="s">
        <v>370</v>
      </c>
      <c r="C53" s="353" t="s">
        <v>54</v>
      </c>
      <c r="D53" s="354" t="s">
        <v>371</v>
      </c>
      <c r="E53" s="326" t="s">
        <v>461</v>
      </c>
      <c r="F53" s="356" t="s">
        <v>458</v>
      </c>
      <c r="G53" s="133">
        <f t="shared" si="8"/>
        <v>0</v>
      </c>
      <c r="H53" s="132"/>
      <c r="I53" s="85"/>
      <c r="J53" s="85"/>
      <c r="K53" s="333"/>
    </row>
    <row r="54" spans="1:11" s="322" customFormat="1" ht="95.25" hidden="1" customHeight="1" x14ac:dyDescent="0.3">
      <c r="A54" s="353" t="s">
        <v>447</v>
      </c>
      <c r="B54" s="353" t="s">
        <v>448</v>
      </c>
      <c r="C54" s="353" t="s">
        <v>54</v>
      </c>
      <c r="D54" s="354" t="s">
        <v>449</v>
      </c>
      <c r="E54" s="326" t="s">
        <v>461</v>
      </c>
      <c r="F54" s="356" t="s">
        <v>458</v>
      </c>
      <c r="G54" s="133">
        <f t="shared" si="8"/>
        <v>0</v>
      </c>
      <c r="H54" s="132"/>
      <c r="I54" s="85"/>
      <c r="J54" s="85"/>
      <c r="K54" s="333"/>
    </row>
    <row r="55" spans="1:11" s="322" customFormat="1" ht="93.75" customHeight="1" x14ac:dyDescent="0.3">
      <c r="A55" s="355" t="s">
        <v>272</v>
      </c>
      <c r="B55" s="355" t="s">
        <v>153</v>
      </c>
      <c r="C55" s="355" t="s">
        <v>274</v>
      </c>
      <c r="D55" s="176" t="s">
        <v>273</v>
      </c>
      <c r="E55" s="572" t="s">
        <v>461</v>
      </c>
      <c r="F55" s="357" t="s">
        <v>458</v>
      </c>
      <c r="G55" s="133">
        <f t="shared" ref="G55" si="10">SUM(H55:I55)</f>
        <v>9471870</v>
      </c>
      <c r="H55" s="132"/>
      <c r="I55" s="85">
        <v>9471870</v>
      </c>
      <c r="J55" s="85">
        <v>9471870</v>
      </c>
      <c r="K55" s="333"/>
    </row>
    <row r="56" spans="1:11" s="138" customFormat="1" ht="92.25" customHeight="1" x14ac:dyDescent="0.3">
      <c r="A56" s="355" t="s">
        <v>272</v>
      </c>
      <c r="B56" s="355" t="s">
        <v>153</v>
      </c>
      <c r="C56" s="355" t="s">
        <v>274</v>
      </c>
      <c r="D56" s="176" t="s">
        <v>273</v>
      </c>
      <c r="E56" s="572" t="s">
        <v>459</v>
      </c>
      <c r="F56" s="357" t="s">
        <v>460</v>
      </c>
      <c r="G56" s="133">
        <f t="shared" si="8"/>
        <v>1833330</v>
      </c>
      <c r="H56" s="132"/>
      <c r="I56" s="85">
        <v>1833330</v>
      </c>
      <c r="J56" s="85">
        <v>1833330</v>
      </c>
      <c r="K56" s="332"/>
    </row>
    <row r="57" spans="1:11" ht="110.25" customHeight="1" x14ac:dyDescent="0.3">
      <c r="A57" s="53" t="s">
        <v>333</v>
      </c>
      <c r="B57" s="53" t="s">
        <v>334</v>
      </c>
      <c r="C57" s="53" t="s">
        <v>274</v>
      </c>
      <c r="D57" s="159" t="s">
        <v>481</v>
      </c>
      <c r="E57" s="572" t="s">
        <v>461</v>
      </c>
      <c r="F57" s="357" t="s">
        <v>458</v>
      </c>
      <c r="G57" s="133">
        <f t="shared" si="8"/>
        <v>2200000</v>
      </c>
      <c r="H57" s="132"/>
      <c r="I57" s="85">
        <v>2200000</v>
      </c>
      <c r="J57" s="85">
        <v>2200000</v>
      </c>
      <c r="K57" s="135"/>
    </row>
    <row r="58" spans="1:11" s="138" customFormat="1" ht="70.5" customHeight="1" x14ac:dyDescent="0.3">
      <c r="A58" s="53" t="s">
        <v>332</v>
      </c>
      <c r="B58" s="53" t="s">
        <v>331</v>
      </c>
      <c r="C58" s="53" t="s">
        <v>274</v>
      </c>
      <c r="D58" s="159" t="s">
        <v>330</v>
      </c>
      <c r="E58" s="572" t="s">
        <v>483</v>
      </c>
      <c r="F58" s="357" t="s">
        <v>484</v>
      </c>
      <c r="G58" s="133">
        <f t="shared" si="8"/>
        <v>150000</v>
      </c>
      <c r="H58" s="132"/>
      <c r="I58" s="85">
        <v>150000</v>
      </c>
      <c r="J58" s="85">
        <v>150000</v>
      </c>
      <c r="K58" s="332"/>
    </row>
    <row r="59" spans="1:11" s="138" customFormat="1" ht="97.5" hidden="1" customHeight="1" x14ac:dyDescent="0.3">
      <c r="A59" s="355" t="s">
        <v>452</v>
      </c>
      <c r="B59" s="53" t="s">
        <v>217</v>
      </c>
      <c r="C59" s="53" t="s">
        <v>56</v>
      </c>
      <c r="D59" s="423" t="s">
        <v>218</v>
      </c>
      <c r="E59" s="326" t="s">
        <v>461</v>
      </c>
      <c r="F59" s="356" t="s">
        <v>458</v>
      </c>
      <c r="G59" s="133">
        <f t="shared" ref="G59" si="11">SUM(H59:I59)</f>
        <v>0</v>
      </c>
      <c r="H59" s="184"/>
      <c r="I59" s="85"/>
      <c r="J59" s="85"/>
      <c r="K59" s="332"/>
    </row>
    <row r="60" spans="1:11" s="136" customFormat="1" ht="47.25" customHeight="1" x14ac:dyDescent="0.3">
      <c r="A60" s="337" t="s">
        <v>231</v>
      </c>
      <c r="B60" s="462"/>
      <c r="C60" s="462"/>
      <c r="D60" s="338" t="s">
        <v>159</v>
      </c>
      <c r="E60" s="468"/>
      <c r="F60" s="580"/>
      <c r="G60" s="339">
        <f>SUM(G61)</f>
        <v>7900250</v>
      </c>
      <c r="H60" s="339">
        <f t="shared" ref="H60:J60" si="12">SUM(H61)</f>
        <v>7900250</v>
      </c>
      <c r="I60" s="339">
        <f t="shared" si="12"/>
        <v>0</v>
      </c>
      <c r="J60" s="339">
        <f t="shared" si="12"/>
        <v>0</v>
      </c>
    </row>
    <row r="61" spans="1:11" s="136" customFormat="1" ht="45.75" customHeight="1" x14ac:dyDescent="0.3">
      <c r="A61" s="337" t="s">
        <v>230</v>
      </c>
      <c r="B61" s="462"/>
      <c r="C61" s="462"/>
      <c r="D61" s="338" t="s">
        <v>159</v>
      </c>
      <c r="E61" s="468"/>
      <c r="F61" s="580"/>
      <c r="G61" s="339">
        <f>SUM(G62:G63)</f>
        <v>7900250</v>
      </c>
      <c r="H61" s="339">
        <f t="shared" ref="H61:J61" si="13">SUM(H62:H63)</f>
        <v>7900250</v>
      </c>
      <c r="I61" s="339">
        <f t="shared" si="13"/>
        <v>0</v>
      </c>
      <c r="J61" s="339">
        <f t="shared" si="13"/>
        <v>0</v>
      </c>
      <c r="K61" s="131">
        <f>SUM(H61:I61)</f>
        <v>7900250</v>
      </c>
    </row>
    <row r="62" spans="1:11" s="136" customFormat="1" ht="79.5" customHeight="1" x14ac:dyDescent="0.3">
      <c r="A62" s="424" t="s">
        <v>579</v>
      </c>
      <c r="B62" s="424" t="s">
        <v>580</v>
      </c>
      <c r="C62" s="440" t="s">
        <v>48</v>
      </c>
      <c r="D62" s="194" t="s">
        <v>581</v>
      </c>
      <c r="E62" s="572" t="s">
        <v>455</v>
      </c>
      <c r="F62" s="357" t="s">
        <v>456</v>
      </c>
      <c r="G62" s="132">
        <f t="shared" ref="G62" si="14">SUM(H62:I62)</f>
        <v>7900250</v>
      </c>
      <c r="H62" s="132">
        <v>7900250</v>
      </c>
      <c r="I62" s="441"/>
      <c r="J62" s="442"/>
      <c r="K62" s="318"/>
    </row>
    <row r="63" spans="1:11" s="138" customFormat="1" ht="6.75" hidden="1" customHeight="1" x14ac:dyDescent="0.3">
      <c r="A63" s="185" t="s">
        <v>292</v>
      </c>
      <c r="B63" s="185" t="s">
        <v>206</v>
      </c>
      <c r="C63" s="185" t="s">
        <v>69</v>
      </c>
      <c r="D63" s="334" t="s">
        <v>18</v>
      </c>
      <c r="E63" s="181" t="s">
        <v>321</v>
      </c>
      <c r="F63" s="435"/>
      <c r="G63" s="435"/>
      <c r="H63" s="184"/>
      <c r="I63" s="184"/>
      <c r="J63" s="214"/>
    </row>
    <row r="64" spans="1:11" s="118" customFormat="1" ht="63" customHeight="1" x14ac:dyDescent="0.3">
      <c r="A64" s="337" t="s">
        <v>227</v>
      </c>
      <c r="B64" s="337"/>
      <c r="C64" s="337"/>
      <c r="D64" s="338" t="s">
        <v>160</v>
      </c>
      <c r="E64" s="469"/>
      <c r="F64" s="580"/>
      <c r="G64" s="386">
        <f>SUM(H64:I64)</f>
        <v>4472700</v>
      </c>
      <c r="H64" s="339">
        <f>SUM(H65)</f>
        <v>4472700</v>
      </c>
      <c r="I64" s="339">
        <f t="shared" ref="I64:J64" si="15">SUM(I67,I68,I69,I71,I73,I74)</f>
        <v>0</v>
      </c>
      <c r="J64" s="339">
        <f t="shared" si="15"/>
        <v>0</v>
      </c>
    </row>
    <row r="65" spans="1:11" s="118" customFormat="1" ht="60" customHeight="1" x14ac:dyDescent="0.3">
      <c r="A65" s="337" t="s">
        <v>226</v>
      </c>
      <c r="B65" s="337"/>
      <c r="C65" s="337"/>
      <c r="D65" s="338" t="s">
        <v>160</v>
      </c>
      <c r="E65" s="469"/>
      <c r="F65" s="580"/>
      <c r="G65" s="339">
        <f>SUM(G67:G74)</f>
        <v>4472700</v>
      </c>
      <c r="H65" s="339">
        <f>SUM(H67:H74)</f>
        <v>4472700</v>
      </c>
      <c r="I65" s="339">
        <f t="shared" ref="I65:J65" si="16">SUM(I67:I74)</f>
        <v>0</v>
      </c>
      <c r="J65" s="339">
        <f t="shared" si="16"/>
        <v>0</v>
      </c>
      <c r="K65" s="131">
        <f>SUM(H65:I65)</f>
        <v>4472700</v>
      </c>
    </row>
    <row r="66" spans="1:11" s="136" customFormat="1" ht="104.25" hidden="1" customHeight="1" x14ac:dyDescent="0.3">
      <c r="A66" s="335" t="s">
        <v>235</v>
      </c>
      <c r="B66" s="335" t="s">
        <v>233</v>
      </c>
      <c r="C66" s="336"/>
      <c r="D66" s="329" t="s">
        <v>241</v>
      </c>
      <c r="E66" s="181" t="s">
        <v>324</v>
      </c>
      <c r="F66" s="435"/>
      <c r="G66" s="435"/>
      <c r="H66" s="184"/>
      <c r="I66" s="184"/>
      <c r="J66" s="213"/>
    </row>
    <row r="67" spans="1:11" s="118" customFormat="1" ht="55.5" customHeight="1" x14ac:dyDescent="0.3">
      <c r="A67" s="173" t="s">
        <v>236</v>
      </c>
      <c r="B67" s="173" t="s">
        <v>234</v>
      </c>
      <c r="C67" s="160" t="s">
        <v>21</v>
      </c>
      <c r="D67" s="194" t="s">
        <v>242</v>
      </c>
      <c r="E67" s="570" t="s">
        <v>478</v>
      </c>
      <c r="F67" s="357" t="s">
        <v>482</v>
      </c>
      <c r="G67" s="133">
        <f>SUM(H67:I67)</f>
        <v>150000</v>
      </c>
      <c r="H67" s="85">
        <v>150000</v>
      </c>
      <c r="I67" s="85"/>
      <c r="J67" s="318"/>
    </row>
    <row r="68" spans="1:11" s="118" customFormat="1" ht="58.5" customHeight="1" x14ac:dyDescent="0.3">
      <c r="A68" s="173" t="s">
        <v>239</v>
      </c>
      <c r="B68" s="340" t="s">
        <v>238</v>
      </c>
      <c r="C68" s="341" t="s">
        <v>59</v>
      </c>
      <c r="D68" s="194" t="s">
        <v>243</v>
      </c>
      <c r="E68" s="570" t="s">
        <v>478</v>
      </c>
      <c r="F68" s="357" t="s">
        <v>482</v>
      </c>
      <c r="G68" s="133">
        <f t="shared" ref="G68:G77" si="17">SUM(H68:I68)</f>
        <v>60000</v>
      </c>
      <c r="H68" s="85">
        <v>60000</v>
      </c>
      <c r="I68" s="85"/>
      <c r="J68" s="318"/>
    </row>
    <row r="69" spans="1:11" s="142" customFormat="1" ht="61.5" customHeight="1" x14ac:dyDescent="0.3">
      <c r="A69" s="173" t="s">
        <v>240</v>
      </c>
      <c r="B69" s="173" t="s">
        <v>237</v>
      </c>
      <c r="C69" s="160" t="s">
        <v>59</v>
      </c>
      <c r="D69" s="194" t="s">
        <v>22</v>
      </c>
      <c r="E69" s="570" t="s">
        <v>478</v>
      </c>
      <c r="F69" s="357" t="s">
        <v>482</v>
      </c>
      <c r="G69" s="133">
        <f t="shared" si="17"/>
        <v>2000000</v>
      </c>
      <c r="H69" s="85">
        <v>2000000</v>
      </c>
      <c r="I69" s="85"/>
      <c r="J69" s="215"/>
    </row>
    <row r="70" spans="1:11" s="142" customFormat="1" ht="52.5" hidden="1" customHeight="1" x14ac:dyDescent="0.3">
      <c r="A70" s="186" t="s">
        <v>251</v>
      </c>
      <c r="B70" s="186" t="s">
        <v>252</v>
      </c>
      <c r="C70" s="137"/>
      <c r="D70" s="174" t="s">
        <v>319</v>
      </c>
      <c r="E70" s="570" t="s">
        <v>478</v>
      </c>
      <c r="F70" s="357" t="s">
        <v>482</v>
      </c>
      <c r="G70" s="133">
        <f t="shared" si="17"/>
        <v>0</v>
      </c>
      <c r="H70" s="85"/>
      <c r="I70" s="85"/>
      <c r="J70" s="215"/>
    </row>
    <row r="71" spans="1:11" s="142" customFormat="1" ht="62.25" customHeight="1" x14ac:dyDescent="0.3">
      <c r="A71" s="186" t="s">
        <v>249</v>
      </c>
      <c r="B71" s="186" t="s">
        <v>250</v>
      </c>
      <c r="C71" s="137" t="s">
        <v>21</v>
      </c>
      <c r="D71" s="174" t="s">
        <v>571</v>
      </c>
      <c r="E71" s="570" t="s">
        <v>478</v>
      </c>
      <c r="F71" s="357" t="s">
        <v>482</v>
      </c>
      <c r="G71" s="133">
        <f t="shared" si="17"/>
        <v>62700</v>
      </c>
      <c r="H71" s="85">
        <v>62700</v>
      </c>
      <c r="I71" s="85"/>
      <c r="J71" s="215"/>
    </row>
    <row r="72" spans="1:11" s="142" customFormat="1" ht="0.75" hidden="1" customHeight="1" x14ac:dyDescent="0.3">
      <c r="A72" s="187" t="s">
        <v>253</v>
      </c>
      <c r="B72" s="187" t="s">
        <v>196</v>
      </c>
      <c r="C72" s="188"/>
      <c r="D72" s="189" t="s">
        <v>197</v>
      </c>
      <c r="E72" s="570" t="s">
        <v>478</v>
      </c>
      <c r="F72" s="357" t="s">
        <v>482</v>
      </c>
      <c r="G72" s="133">
        <f t="shared" si="17"/>
        <v>0</v>
      </c>
      <c r="H72" s="85"/>
      <c r="I72" s="85"/>
      <c r="J72" s="215"/>
    </row>
    <row r="73" spans="1:11" s="142" customFormat="1" ht="61.5" customHeight="1" x14ac:dyDescent="0.3">
      <c r="A73" s="173" t="s">
        <v>254</v>
      </c>
      <c r="B73" s="173" t="s">
        <v>195</v>
      </c>
      <c r="C73" s="137" t="s">
        <v>52</v>
      </c>
      <c r="D73" s="174" t="s">
        <v>198</v>
      </c>
      <c r="E73" s="570" t="s">
        <v>478</v>
      </c>
      <c r="F73" s="357" t="s">
        <v>482</v>
      </c>
      <c r="G73" s="133">
        <f t="shared" si="17"/>
        <v>2200000</v>
      </c>
      <c r="H73" s="85">
        <v>2200000</v>
      </c>
      <c r="I73" s="85"/>
      <c r="J73" s="215"/>
    </row>
    <row r="74" spans="1:11" s="142" customFormat="1" ht="81.75" hidden="1" customHeight="1" x14ac:dyDescent="0.3">
      <c r="A74" s="173" t="s">
        <v>254</v>
      </c>
      <c r="B74" s="173" t="s">
        <v>195</v>
      </c>
      <c r="C74" s="137" t="s">
        <v>52</v>
      </c>
      <c r="D74" s="174" t="s">
        <v>198</v>
      </c>
      <c r="E74" s="570" t="s">
        <v>478</v>
      </c>
      <c r="F74" s="356" t="s">
        <v>479</v>
      </c>
      <c r="G74" s="133">
        <f t="shared" si="17"/>
        <v>0</v>
      </c>
      <c r="H74" s="85"/>
      <c r="I74" s="85"/>
      <c r="J74" s="215"/>
    </row>
    <row r="75" spans="1:11" s="118" customFormat="1" ht="50.25" customHeight="1" x14ac:dyDescent="0.3">
      <c r="A75" s="337" t="s">
        <v>23</v>
      </c>
      <c r="B75" s="337"/>
      <c r="C75" s="337"/>
      <c r="D75" s="387" t="s">
        <v>320</v>
      </c>
      <c r="E75" s="466"/>
      <c r="F75" s="578"/>
      <c r="G75" s="386">
        <f>SUM(G76)</f>
        <v>1596560</v>
      </c>
      <c r="H75" s="386">
        <f t="shared" ref="H75:J75" si="18">SUM(H76)</f>
        <v>1596560</v>
      </c>
      <c r="I75" s="386">
        <f t="shared" si="18"/>
        <v>0</v>
      </c>
      <c r="J75" s="386">
        <f t="shared" si="18"/>
        <v>0</v>
      </c>
    </row>
    <row r="76" spans="1:11" s="118" customFormat="1" ht="51" customHeight="1" x14ac:dyDescent="0.3">
      <c r="A76" s="337" t="s">
        <v>24</v>
      </c>
      <c r="B76" s="337"/>
      <c r="C76" s="337"/>
      <c r="D76" s="387" t="s">
        <v>320</v>
      </c>
      <c r="E76" s="466"/>
      <c r="F76" s="578"/>
      <c r="G76" s="386">
        <f>SUM(G77:G78)</f>
        <v>1596560</v>
      </c>
      <c r="H76" s="386">
        <f t="shared" ref="H76:J76" si="19">SUM(H77:H78)</f>
        <v>1596560</v>
      </c>
      <c r="I76" s="386">
        <f t="shared" si="19"/>
        <v>0</v>
      </c>
      <c r="J76" s="386">
        <f t="shared" si="19"/>
        <v>0</v>
      </c>
      <c r="K76" s="131">
        <f>SUM(H76:I76)</f>
        <v>1596560</v>
      </c>
    </row>
    <row r="77" spans="1:11" s="118" customFormat="1" ht="45.75" customHeight="1" x14ac:dyDescent="0.3">
      <c r="A77" s="355" t="s">
        <v>262</v>
      </c>
      <c r="B77" s="355" t="s">
        <v>263</v>
      </c>
      <c r="C77" s="355" t="s">
        <v>64</v>
      </c>
      <c r="D77" s="384" t="s">
        <v>264</v>
      </c>
      <c r="E77" s="570" t="s">
        <v>480</v>
      </c>
      <c r="F77" s="357" t="s">
        <v>521</v>
      </c>
      <c r="G77" s="133">
        <f t="shared" si="17"/>
        <v>1491560</v>
      </c>
      <c r="H77" s="85">
        <v>1491560</v>
      </c>
      <c r="I77" s="85"/>
      <c r="J77" s="183"/>
    </row>
    <row r="78" spans="1:11" s="118" customFormat="1" ht="44.25" customHeight="1" x14ac:dyDescent="0.3">
      <c r="A78" s="355" t="s">
        <v>266</v>
      </c>
      <c r="B78" s="355" t="s">
        <v>267</v>
      </c>
      <c r="C78" s="355" t="s">
        <v>64</v>
      </c>
      <c r="D78" s="385" t="s">
        <v>265</v>
      </c>
      <c r="E78" s="570" t="s">
        <v>480</v>
      </c>
      <c r="F78" s="357" t="s">
        <v>521</v>
      </c>
      <c r="G78" s="133">
        <f t="shared" ref="G78" si="20">SUM(H78:I78)</f>
        <v>105000</v>
      </c>
      <c r="H78" s="85">
        <v>105000</v>
      </c>
      <c r="I78" s="85"/>
      <c r="J78" s="183"/>
    </row>
    <row r="79" spans="1:11" s="563" customFormat="1" ht="42.75" customHeight="1" x14ac:dyDescent="0.3">
      <c r="A79" s="562" t="s">
        <v>466</v>
      </c>
      <c r="B79" s="562" t="s">
        <v>466</v>
      </c>
      <c r="C79" s="590" t="s">
        <v>466</v>
      </c>
      <c r="D79" s="583" t="s">
        <v>374</v>
      </c>
      <c r="E79" s="583" t="s">
        <v>466</v>
      </c>
      <c r="F79" s="583" t="s">
        <v>466</v>
      </c>
      <c r="G79" s="591">
        <f>SUM(G15,G49,G61,G65,G76)</f>
        <v>101098302</v>
      </c>
      <c r="H79" s="591">
        <f>SUM(H15,H49,H61,H65,H76)</f>
        <v>61448102</v>
      </c>
      <c r="I79" s="591">
        <f>SUM(I15,I49,I61,I65,I76)</f>
        <v>39650200</v>
      </c>
      <c r="J79" s="591">
        <f>SUM(J15,J49,J61,J65,J76)</f>
        <v>39300200</v>
      </c>
      <c r="K79" s="592">
        <f>SUM(H79:I79)</f>
        <v>101098302</v>
      </c>
    </row>
    <row r="80" spans="1:11" ht="28.9" customHeight="1" x14ac:dyDescent="0.3">
      <c r="A80" s="80"/>
      <c r="B80" s="80"/>
      <c r="C80" s="80"/>
      <c r="D80" s="80"/>
      <c r="E80" s="80"/>
      <c r="F80" s="581"/>
      <c r="G80" s="436"/>
      <c r="H80" s="81"/>
      <c r="I80" s="81"/>
    </row>
    <row r="81" spans="1:9" ht="101.25" customHeight="1" x14ac:dyDescent="0.3">
      <c r="A81" s="80"/>
      <c r="B81" s="80"/>
      <c r="C81" s="80"/>
      <c r="D81" s="80"/>
      <c r="E81" s="80"/>
      <c r="F81" s="581"/>
      <c r="G81" s="436"/>
      <c r="H81" s="81"/>
      <c r="I81" s="81"/>
    </row>
    <row r="82" spans="1:9" ht="18.75" x14ac:dyDescent="0.3">
      <c r="A82" s="80"/>
      <c r="B82" s="80"/>
      <c r="C82" s="80"/>
      <c r="D82" s="82"/>
      <c r="E82" s="82"/>
      <c r="F82" s="582"/>
      <c r="G82" s="437"/>
      <c r="I82" s="81"/>
    </row>
    <row r="83" spans="1:9" ht="18.75" x14ac:dyDescent="0.3">
      <c r="A83" s="80"/>
      <c r="B83" s="80"/>
      <c r="C83" s="80"/>
      <c r="D83" s="80"/>
      <c r="E83" s="80"/>
      <c r="F83" s="581"/>
      <c r="G83" s="436"/>
      <c r="H83" s="81"/>
      <c r="I83" s="81"/>
    </row>
    <row r="84" spans="1:9" ht="18.75" x14ac:dyDescent="0.3">
      <c r="A84" s="80"/>
      <c r="B84" s="80"/>
      <c r="C84" s="80"/>
      <c r="D84" s="80"/>
      <c r="E84" s="80"/>
      <c r="F84" s="581"/>
      <c r="G84" s="436"/>
      <c r="H84" s="81"/>
      <c r="I84" s="81"/>
    </row>
    <row r="85" spans="1:9" x14ac:dyDescent="0.2">
      <c r="A85" s="82"/>
      <c r="B85" s="82"/>
      <c r="C85" s="82"/>
      <c r="D85" s="82"/>
      <c r="E85" s="82"/>
      <c r="F85" s="582"/>
      <c r="G85" s="437"/>
    </row>
    <row r="86" spans="1:9" ht="18" x14ac:dyDescent="0.25">
      <c r="A86" s="82"/>
      <c r="B86" s="82"/>
      <c r="C86" s="82"/>
      <c r="D86" s="82"/>
      <c r="E86" s="82"/>
      <c r="F86" s="582"/>
      <c r="G86" s="437"/>
      <c r="H86" s="131"/>
      <c r="I86" s="131"/>
    </row>
    <row r="87" spans="1:9" x14ac:dyDescent="0.2">
      <c r="A87" s="82"/>
      <c r="B87" s="82"/>
      <c r="C87" s="82"/>
      <c r="D87" s="82"/>
      <c r="E87" s="82"/>
      <c r="F87" s="582"/>
      <c r="G87" s="437"/>
    </row>
  </sheetData>
  <mergeCells count="11">
    <mergeCell ref="D5:I5"/>
    <mergeCell ref="D6:J6"/>
    <mergeCell ref="I11:J11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orientation="landscape" r:id="rId1"/>
  <headerFooter differentFirst="1" alignWithMargins="0">
    <oddHeader>&amp;C&amp;P&amp;Rпродовження додатку 6</oddHeader>
  </headerFooter>
  <rowBreaks count="4" manualBreakCount="4">
    <brk id="25" max="9" man="1"/>
    <brk id="35" max="9" man="1"/>
    <brk id="55" max="9" man="1"/>
    <brk id="6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дод1</vt:lpstr>
      <vt:lpstr>дод2</vt:lpstr>
      <vt:lpstr>дод3</vt:lpstr>
      <vt:lpstr>дод4</vt:lpstr>
      <vt:lpstr>дод5</vt:lpstr>
      <vt:lpstr>дод6</vt:lpstr>
      <vt:lpstr>дод1!Заголовки_для_печати</vt:lpstr>
      <vt:lpstr>дод3!Заголовки_для_печати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2020-12-23T13:20:08Z</cp:lastPrinted>
  <dcterms:created xsi:type="dcterms:W3CDTF">2004-12-22T07:46:33Z</dcterms:created>
  <dcterms:modified xsi:type="dcterms:W3CDTF">2020-12-23T14:53:54Z</dcterms:modified>
</cp:coreProperties>
</file>