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бюджет 2022 з голосу\"/>
    </mc:Choice>
  </mc:AlternateContent>
  <bookViews>
    <workbookView xWindow="0" yWindow="525" windowWidth="20715" windowHeight="10725" activeTab="4"/>
  </bookViews>
  <sheets>
    <sheet name="дод1" sheetId="37" r:id="rId1"/>
    <sheet name="дод2" sheetId="35" r:id="rId2"/>
    <sheet name="дод3" sheetId="28" r:id="rId3"/>
    <sheet name="дод4" sheetId="42" r:id="rId4"/>
    <sheet name="дод5" sheetId="43" r:id="rId5"/>
  </sheets>
  <definedNames>
    <definedName name="_xlnm.Print_Titles" localSheetId="0">дод1!$10:$12</definedName>
    <definedName name="_xlnm.Print_Titles" localSheetId="2">дод3!$8:$12</definedName>
    <definedName name="_xlnm.Print_Titles" localSheetId="4">дод5!$11:$13</definedName>
    <definedName name="_xlnm.Print_Area" localSheetId="0">дод1!$A$1:$F$110</definedName>
    <definedName name="_xlnm.Print_Area" localSheetId="1">дод2!$A$1:$F$40</definedName>
    <definedName name="_xlnm.Print_Area" localSheetId="2">дод3!$A$1:$R$127</definedName>
    <definedName name="_xlnm.Print_Area" localSheetId="3">дод4!$A$1:$D$57</definedName>
    <definedName name="_xlnm.Print_Area" localSheetId="4">дод5!$A$1:$J$94</definedName>
  </definedNames>
  <calcPr calcId="162913"/>
</workbook>
</file>

<file path=xl/calcChain.xml><?xml version="1.0" encoding="utf-8"?>
<calcChain xmlns="http://schemas.openxmlformats.org/spreadsheetml/2006/main">
  <c r="G101" i="43" l="1"/>
  <c r="G100" i="43"/>
  <c r="G99" i="43"/>
  <c r="G98" i="43"/>
  <c r="R117" i="28" l="1"/>
  <c r="Q117" i="28"/>
  <c r="P117" i="28"/>
  <c r="O117" i="28"/>
  <c r="N117" i="28"/>
  <c r="M117" i="28"/>
  <c r="L117" i="28"/>
  <c r="K117" i="28"/>
  <c r="J117" i="28"/>
  <c r="I117" i="28"/>
  <c r="H117" i="28"/>
  <c r="G117" i="28"/>
  <c r="F117" i="28"/>
  <c r="E117" i="28"/>
  <c r="R118" i="28"/>
  <c r="Q118" i="28"/>
  <c r="P118" i="28"/>
  <c r="O118" i="28"/>
  <c r="N118" i="28"/>
  <c r="M118" i="28"/>
  <c r="L118" i="28"/>
  <c r="K118" i="28"/>
  <c r="J118" i="28"/>
  <c r="I118" i="28"/>
  <c r="H118" i="28"/>
  <c r="G118" i="28"/>
  <c r="F118" i="28"/>
  <c r="J35" i="43" l="1"/>
  <c r="I35" i="43"/>
  <c r="H35" i="43"/>
  <c r="G35" i="43"/>
  <c r="G50" i="43"/>
  <c r="D38" i="42" l="1"/>
  <c r="F90" i="37" l="1"/>
  <c r="C77" i="37" l="1"/>
  <c r="C75" i="37"/>
  <c r="D21" i="42" l="1"/>
  <c r="D19" i="42"/>
  <c r="D18" i="42" s="1"/>
  <c r="C107" i="37" l="1"/>
  <c r="C106" i="37"/>
  <c r="C105" i="37"/>
  <c r="C104" i="37"/>
  <c r="C103" i="37"/>
  <c r="C102" i="37"/>
  <c r="C101" i="37"/>
  <c r="C100" i="37"/>
  <c r="D99" i="37"/>
  <c r="C99" i="37" s="1"/>
  <c r="C98" i="37"/>
  <c r="D97" i="37"/>
  <c r="C97" i="37"/>
  <c r="C96" i="37"/>
  <c r="C95" i="37"/>
  <c r="C94" i="37"/>
  <c r="D93" i="37"/>
  <c r="C93" i="37" s="1"/>
  <c r="D92" i="37"/>
  <c r="D91" i="37" s="1"/>
  <c r="C91" i="37" s="1"/>
  <c r="E89" i="37"/>
  <c r="C89" i="37"/>
  <c r="E88" i="37"/>
  <c r="C88" i="37"/>
  <c r="F87" i="37"/>
  <c r="E87" i="37"/>
  <c r="C87" i="37" s="1"/>
  <c r="F86" i="37"/>
  <c r="E86" i="37" s="1"/>
  <c r="C86" i="37" s="1"/>
  <c r="C84" i="37"/>
  <c r="C83" i="37"/>
  <c r="C82" i="37"/>
  <c r="C81" i="37"/>
  <c r="E80" i="37"/>
  <c r="E79" i="37" s="1"/>
  <c r="E78" i="37"/>
  <c r="C78" i="37"/>
  <c r="C76" i="37"/>
  <c r="E75" i="37"/>
  <c r="D75" i="37"/>
  <c r="D74" i="37" s="1"/>
  <c r="E74" i="37"/>
  <c r="C73" i="37"/>
  <c r="C72" i="37"/>
  <c r="D71" i="37"/>
  <c r="D64" i="37" s="1"/>
  <c r="C64" i="37" s="1"/>
  <c r="C71" i="37"/>
  <c r="C70" i="37"/>
  <c r="D69" i="37"/>
  <c r="C69" i="37" s="1"/>
  <c r="C68" i="37"/>
  <c r="C67" i="37"/>
  <c r="C66" i="37"/>
  <c r="D65" i="37"/>
  <c r="C65" i="37"/>
  <c r="C63" i="37"/>
  <c r="C62" i="37"/>
  <c r="D61" i="37"/>
  <c r="C61" i="37" s="1"/>
  <c r="C60" i="37"/>
  <c r="D59" i="37"/>
  <c r="C56" i="37"/>
  <c r="C55" i="37"/>
  <c r="C54" i="37"/>
  <c r="E53" i="37"/>
  <c r="C53" i="37" s="1"/>
  <c r="C51" i="37"/>
  <c r="C50" i="37"/>
  <c r="C49" i="37"/>
  <c r="D48" i="37"/>
  <c r="C48" i="37"/>
  <c r="C47" i="37"/>
  <c r="C46" i="37"/>
  <c r="D45" i="37"/>
  <c r="C45" i="37"/>
  <c r="C44" i="37"/>
  <c r="C43" i="37"/>
  <c r="C42" i="37"/>
  <c r="C41" i="37"/>
  <c r="C40" i="37"/>
  <c r="C39" i="37"/>
  <c r="C38" i="37"/>
  <c r="C37" i="37"/>
  <c r="C36" i="37"/>
  <c r="D35" i="37"/>
  <c r="D34" i="37" s="1"/>
  <c r="C33" i="37"/>
  <c r="C32" i="37"/>
  <c r="C31" i="37" s="1"/>
  <c r="D31" i="37"/>
  <c r="C30" i="37"/>
  <c r="C29" i="37" s="1"/>
  <c r="D29" i="37"/>
  <c r="D28" i="37" s="1"/>
  <c r="C28" i="37" s="1"/>
  <c r="C27" i="37"/>
  <c r="D26" i="37"/>
  <c r="C26" i="37" s="1"/>
  <c r="C25" i="37"/>
  <c r="C24" i="37"/>
  <c r="D23" i="37"/>
  <c r="C23" i="37" s="1"/>
  <c r="C21" i="37"/>
  <c r="D20" i="37"/>
  <c r="C20" i="37"/>
  <c r="C19" i="37"/>
  <c r="C18" i="37"/>
  <c r="C17" i="37"/>
  <c r="C16" i="37"/>
  <c r="D15" i="37"/>
  <c r="C15" i="37" s="1"/>
  <c r="D58" i="37" l="1"/>
  <c r="C58" i="37" s="1"/>
  <c r="C79" i="37"/>
  <c r="E57" i="37"/>
  <c r="D13" i="37"/>
  <c r="C34" i="37"/>
  <c r="C74" i="37"/>
  <c r="D57" i="37"/>
  <c r="C57" i="37" s="1"/>
  <c r="C35" i="37"/>
  <c r="C59" i="37"/>
  <c r="C80" i="37"/>
  <c r="F85" i="37"/>
  <c r="C92" i="37"/>
  <c r="D14" i="37"/>
  <c r="C14" i="37" s="1"/>
  <c r="D22" i="37"/>
  <c r="C22" i="37" s="1"/>
  <c r="E52" i="37"/>
  <c r="C52" i="37" l="1"/>
  <c r="E13" i="37"/>
  <c r="F108" i="37"/>
  <c r="E85" i="37"/>
  <c r="C85" i="37" s="1"/>
  <c r="C13" i="37"/>
  <c r="C90" i="37" s="1"/>
  <c r="D90" i="37"/>
  <c r="D108" i="37" s="1"/>
  <c r="E90" i="37" l="1"/>
  <c r="E108" i="37" s="1"/>
  <c r="C108" i="37" s="1"/>
  <c r="L38" i="28" l="1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91" i="28"/>
  <c r="E90" i="28"/>
  <c r="E89" i="28"/>
  <c r="E88" i="28"/>
  <c r="E87" i="28"/>
  <c r="E86" i="28"/>
  <c r="E85" i="28"/>
  <c r="E84" i="28"/>
  <c r="E83" i="28"/>
  <c r="E82" i="28"/>
  <c r="E81" i="28"/>
  <c r="E100" i="28"/>
  <c r="E99" i="28"/>
  <c r="E98" i="28"/>
  <c r="E97" i="28"/>
  <c r="E96" i="28"/>
  <c r="E95" i="28"/>
  <c r="E94" i="28"/>
  <c r="E108" i="28"/>
  <c r="E107" i="28"/>
  <c r="E106" i="28"/>
  <c r="E105" i="28"/>
  <c r="E104" i="28"/>
  <c r="E103" i="28"/>
  <c r="G33" i="43"/>
  <c r="G26" i="43" l="1"/>
  <c r="G25" i="43"/>
  <c r="G21" i="43"/>
  <c r="G18" i="43"/>
  <c r="G17" i="43"/>
  <c r="G19" i="43"/>
  <c r="G20" i="43"/>
  <c r="J52" i="43"/>
  <c r="I52" i="43"/>
  <c r="H52" i="43"/>
  <c r="G61" i="43"/>
  <c r="G62" i="43"/>
  <c r="G63" i="43"/>
  <c r="G60" i="43"/>
  <c r="G57" i="43"/>
  <c r="G58" i="43"/>
  <c r="G53" i="43" l="1"/>
  <c r="G46" i="43"/>
  <c r="O41" i="28"/>
  <c r="O38" i="28"/>
  <c r="O34" i="28" s="1"/>
  <c r="K38" i="28"/>
  <c r="K34" i="28" s="1"/>
  <c r="Q34" i="28"/>
  <c r="P34" i="28"/>
  <c r="N34" i="28"/>
  <c r="M34" i="28"/>
  <c r="L34" i="28"/>
  <c r="I34" i="28"/>
  <c r="H34" i="28"/>
  <c r="G34" i="28"/>
  <c r="F34" i="28"/>
  <c r="E34" i="28"/>
  <c r="R50" i="28"/>
  <c r="G49" i="28"/>
  <c r="F49" i="28"/>
  <c r="N41" i="28"/>
  <c r="M41" i="28"/>
  <c r="L41" i="28"/>
  <c r="K41" i="28"/>
  <c r="H41" i="28"/>
  <c r="G41" i="28"/>
  <c r="F41" i="28"/>
  <c r="N38" i="28"/>
  <c r="M38" i="28"/>
  <c r="H38" i="28"/>
  <c r="G38" i="28"/>
  <c r="F38" i="28"/>
  <c r="G47" i="43" l="1"/>
  <c r="G45" i="43"/>
  <c r="G41" i="43"/>
  <c r="G40" i="43"/>
  <c r="G39" i="43"/>
  <c r="G38" i="43"/>
  <c r="G37" i="43"/>
  <c r="G36" i="43"/>
  <c r="G90" i="43"/>
  <c r="H66" i="43"/>
  <c r="J66" i="43"/>
  <c r="I66" i="43"/>
  <c r="G85" i="43"/>
  <c r="G84" i="43"/>
  <c r="G76" i="43"/>
  <c r="G71" i="43"/>
  <c r="G70" i="43"/>
  <c r="G69" i="43"/>
  <c r="G67" i="43"/>
  <c r="J76" i="28"/>
  <c r="J75" i="28"/>
  <c r="J71" i="28"/>
  <c r="R71" i="28"/>
  <c r="Q110" i="28"/>
  <c r="P110" i="28"/>
  <c r="O110" i="28"/>
  <c r="N110" i="28"/>
  <c r="M110" i="28"/>
  <c r="L110" i="28"/>
  <c r="K110" i="28"/>
  <c r="I110" i="28"/>
  <c r="H110" i="28"/>
  <c r="G110" i="28"/>
  <c r="F110" i="28"/>
  <c r="E112" i="28"/>
  <c r="E113" i="28"/>
  <c r="J112" i="28"/>
  <c r="Q93" i="28"/>
  <c r="P93" i="28"/>
  <c r="O93" i="28"/>
  <c r="N93" i="28"/>
  <c r="M93" i="28"/>
  <c r="L93" i="28"/>
  <c r="K93" i="28"/>
  <c r="I93" i="28"/>
  <c r="H93" i="28"/>
  <c r="G93" i="28"/>
  <c r="F93" i="28"/>
  <c r="J98" i="28"/>
  <c r="J99" i="28"/>
  <c r="J95" i="28"/>
  <c r="Q80" i="28"/>
  <c r="P80" i="28"/>
  <c r="O80" i="28"/>
  <c r="N80" i="28"/>
  <c r="M80" i="28"/>
  <c r="L80" i="28"/>
  <c r="K80" i="28"/>
  <c r="I80" i="28"/>
  <c r="H80" i="28"/>
  <c r="G80" i="28"/>
  <c r="F80" i="28"/>
  <c r="F55" i="28"/>
  <c r="G55" i="28"/>
  <c r="H55" i="28"/>
  <c r="I55" i="28"/>
  <c r="K55" i="28"/>
  <c r="L55" i="28"/>
  <c r="M55" i="28"/>
  <c r="N55" i="28"/>
  <c r="O55" i="28"/>
  <c r="P55" i="28"/>
  <c r="J83" i="28"/>
  <c r="J58" i="28"/>
  <c r="J49" i="28"/>
  <c r="J30" i="28"/>
  <c r="J28" i="28"/>
  <c r="J27" i="28"/>
  <c r="R76" i="28" l="1"/>
  <c r="R75" i="28"/>
  <c r="R49" i="28"/>
  <c r="R83" i="28"/>
  <c r="R112" i="28"/>
  <c r="R99" i="28"/>
  <c r="R98" i="28"/>
  <c r="R95" i="28"/>
  <c r="R30" i="28"/>
  <c r="R58" i="28"/>
  <c r="R27" i="28"/>
  <c r="R28" i="28"/>
  <c r="J97" i="28"/>
  <c r="R97" i="28"/>
  <c r="G49" i="43" l="1"/>
  <c r="G48" i="43"/>
  <c r="G44" i="43"/>
  <c r="G43" i="43"/>
  <c r="G42" i="43"/>
  <c r="J34" i="43"/>
  <c r="I34" i="43"/>
  <c r="H34" i="43"/>
  <c r="G91" i="43"/>
  <c r="G89" i="43"/>
  <c r="J88" i="43"/>
  <c r="J87" i="43" s="1"/>
  <c r="I88" i="43"/>
  <c r="I87" i="43" s="1"/>
  <c r="H88" i="43"/>
  <c r="H87" i="43" s="1"/>
  <c r="G83" i="43"/>
  <c r="G82" i="43"/>
  <c r="G81" i="43"/>
  <c r="G80" i="43"/>
  <c r="G79" i="43"/>
  <c r="G78" i="43"/>
  <c r="G77" i="43"/>
  <c r="G72" i="43"/>
  <c r="G68" i="43"/>
  <c r="J65" i="43"/>
  <c r="I65" i="43"/>
  <c r="H65" i="43"/>
  <c r="G64" i="43"/>
  <c r="G59" i="43"/>
  <c r="G55" i="43"/>
  <c r="G54" i="43"/>
  <c r="J51" i="43"/>
  <c r="I51" i="43"/>
  <c r="H51" i="43"/>
  <c r="G32" i="43"/>
  <c r="G31" i="43"/>
  <c r="J30" i="43"/>
  <c r="I30" i="43"/>
  <c r="H30" i="43"/>
  <c r="H92" i="43" s="1"/>
  <c r="G28" i="43"/>
  <c r="G86" i="43"/>
  <c r="G27" i="43"/>
  <c r="G24" i="43"/>
  <c r="G23" i="43"/>
  <c r="G22" i="43"/>
  <c r="G75" i="43"/>
  <c r="G74" i="43"/>
  <c r="G73" i="43"/>
  <c r="G56" i="43"/>
  <c r="G16" i="43"/>
  <c r="J15" i="43"/>
  <c r="J14" i="43" s="1"/>
  <c r="I15" i="43"/>
  <c r="I14" i="43" s="1"/>
  <c r="H15" i="43"/>
  <c r="H14" i="43" s="1"/>
  <c r="H29" i="43" l="1"/>
  <c r="J29" i="43"/>
  <c r="J92" i="43"/>
  <c r="I29" i="43"/>
  <c r="I92" i="43"/>
  <c r="G52" i="43"/>
  <c r="G34" i="43"/>
  <c r="L30" i="43"/>
  <c r="G66" i="43"/>
  <c r="G88" i="43"/>
  <c r="G87" i="43" s="1"/>
  <c r="L52" i="43"/>
  <c r="L88" i="43"/>
  <c r="G51" i="43"/>
  <c r="G65" i="43"/>
  <c r="G30" i="43"/>
  <c r="L15" i="43"/>
  <c r="G15" i="43"/>
  <c r="G14" i="43" s="1"/>
  <c r="L35" i="43"/>
  <c r="L66" i="43"/>
  <c r="L92" i="43" l="1"/>
  <c r="G29" i="43"/>
  <c r="G92" i="43"/>
  <c r="L93" i="43"/>
  <c r="E119" i="28" l="1"/>
  <c r="J119" i="28"/>
  <c r="J116" i="28"/>
  <c r="J115" i="28" s="1"/>
  <c r="E116" i="28"/>
  <c r="E115" i="28" s="1"/>
  <c r="Q115" i="28"/>
  <c r="Q114" i="28" s="1"/>
  <c r="P115" i="28"/>
  <c r="P114" i="28" s="1"/>
  <c r="O115" i="28"/>
  <c r="O114" i="28" s="1"/>
  <c r="N115" i="28"/>
  <c r="N114" i="28" s="1"/>
  <c r="M115" i="28"/>
  <c r="M114" i="28" s="1"/>
  <c r="L115" i="28"/>
  <c r="L114" i="28" s="1"/>
  <c r="K115" i="28"/>
  <c r="K114" i="28" s="1"/>
  <c r="I115" i="28"/>
  <c r="I114" i="28" s="1"/>
  <c r="H115" i="28"/>
  <c r="H114" i="28" s="1"/>
  <c r="G115" i="28"/>
  <c r="G114" i="28" s="1"/>
  <c r="F115" i="28"/>
  <c r="F114" i="28" s="1"/>
  <c r="J113" i="28"/>
  <c r="R113" i="28" s="1"/>
  <c r="J111" i="28"/>
  <c r="E111" i="28"/>
  <c r="Q109" i="28"/>
  <c r="P109" i="28"/>
  <c r="O109" i="28"/>
  <c r="N109" i="28"/>
  <c r="M109" i="28"/>
  <c r="K109" i="28"/>
  <c r="I109" i="28"/>
  <c r="H109" i="28"/>
  <c r="G109" i="28"/>
  <c r="F109" i="28"/>
  <c r="L109" i="28"/>
  <c r="J107" i="28"/>
  <c r="J106" i="28"/>
  <c r="J105" i="28"/>
  <c r="J104" i="28"/>
  <c r="J103" i="28"/>
  <c r="J102" i="28"/>
  <c r="E102" i="28"/>
  <c r="J100" i="28"/>
  <c r="J96" i="28"/>
  <c r="J94" i="28"/>
  <c r="Q92" i="28"/>
  <c r="P92" i="28"/>
  <c r="O92" i="28"/>
  <c r="N92" i="28"/>
  <c r="M92" i="28"/>
  <c r="L92" i="28"/>
  <c r="K92" i="28"/>
  <c r="I92" i="28"/>
  <c r="H92" i="28"/>
  <c r="G92" i="28"/>
  <c r="F92" i="28"/>
  <c r="J110" i="28" l="1"/>
  <c r="E110" i="28"/>
  <c r="E109" i="28" s="1"/>
  <c r="T115" i="28"/>
  <c r="R119" i="28"/>
  <c r="R103" i="28"/>
  <c r="R111" i="28"/>
  <c r="R110" i="28" s="1"/>
  <c r="R102" i="28"/>
  <c r="R94" i="28"/>
  <c r="R96" i="28"/>
  <c r="R100" i="28"/>
  <c r="R107" i="28"/>
  <c r="R104" i="28"/>
  <c r="R105" i="28"/>
  <c r="R106" i="28"/>
  <c r="J114" i="28"/>
  <c r="R115" i="28"/>
  <c r="E114" i="28"/>
  <c r="R116" i="28"/>
  <c r="J109" i="28"/>
  <c r="R109" i="28" l="1"/>
  <c r="R114" i="28"/>
  <c r="T109" i="28"/>
  <c r="T110" i="28"/>
  <c r="T114" i="28"/>
  <c r="I38" i="28" l="1"/>
  <c r="I41" i="28" l="1"/>
  <c r="J40" i="28"/>
  <c r="R40" i="28" l="1"/>
  <c r="F51" i="42"/>
  <c r="D52" i="42" l="1"/>
  <c r="D51" i="42"/>
  <c r="D26" i="42" l="1"/>
  <c r="D27" i="42" s="1"/>
  <c r="Q14" i="28" l="1"/>
  <c r="P14" i="28"/>
  <c r="P124" i="28" s="1"/>
  <c r="O14" i="28"/>
  <c r="O124" i="28" s="1"/>
  <c r="N14" i="28"/>
  <c r="N124" i="28" s="1"/>
  <c r="M14" i="28"/>
  <c r="M124" i="28" s="1"/>
  <c r="L14" i="28"/>
  <c r="L124" i="28" s="1"/>
  <c r="K14" i="28"/>
  <c r="K124" i="28" s="1"/>
  <c r="I14" i="28"/>
  <c r="I124" i="28" s="1"/>
  <c r="H14" i="28"/>
  <c r="H124" i="28" s="1"/>
  <c r="G14" i="28"/>
  <c r="G124" i="28" s="1"/>
  <c r="F14" i="28"/>
  <c r="F124" i="28" s="1"/>
  <c r="J25" i="28"/>
  <c r="R25" i="28" l="1"/>
  <c r="J52" i="28" l="1"/>
  <c r="J37" i="28"/>
  <c r="J39" i="28"/>
  <c r="J38" i="28" s="1"/>
  <c r="R38" i="28" l="1"/>
  <c r="R52" i="28"/>
  <c r="R37" i="28"/>
  <c r="R39" i="28"/>
  <c r="J22" i="28" l="1"/>
  <c r="J23" i="28"/>
  <c r="J91" i="28"/>
  <c r="J17" i="28"/>
  <c r="R23" i="28" l="1"/>
  <c r="R22" i="28"/>
  <c r="R91" i="28"/>
  <c r="R17" i="28"/>
  <c r="Q33" i="28" l="1"/>
  <c r="P33" i="28"/>
  <c r="O33" i="28"/>
  <c r="N33" i="28"/>
  <c r="M33" i="28"/>
  <c r="L33" i="28"/>
  <c r="K33" i="28"/>
  <c r="I33" i="28"/>
  <c r="H33" i="28"/>
  <c r="G33" i="28"/>
  <c r="F33" i="28"/>
  <c r="Q13" i="28" l="1"/>
  <c r="P13" i="28"/>
  <c r="O13" i="28"/>
  <c r="N13" i="28"/>
  <c r="M13" i="28"/>
  <c r="L13" i="28"/>
  <c r="I13" i="28"/>
  <c r="H13" i="28"/>
  <c r="G13" i="28"/>
  <c r="J31" i="28"/>
  <c r="J24" i="28"/>
  <c r="J21" i="28"/>
  <c r="R31" i="28" l="1"/>
  <c r="R24" i="28"/>
  <c r="R21" i="28"/>
  <c r="K79" i="28"/>
  <c r="Q131" i="28"/>
  <c r="P131" i="28"/>
  <c r="O131" i="28"/>
  <c r="N131" i="28"/>
  <c r="M131" i="28"/>
  <c r="L131" i="28"/>
  <c r="K131" i="28"/>
  <c r="I131" i="28"/>
  <c r="H131" i="28"/>
  <c r="G131" i="28"/>
  <c r="F131" i="28"/>
  <c r="O54" i="28"/>
  <c r="N54" i="28"/>
  <c r="M54" i="28"/>
  <c r="L54" i="28"/>
  <c r="K54" i="28"/>
  <c r="I54" i="28"/>
  <c r="H54" i="28"/>
  <c r="G54" i="28"/>
  <c r="F54" i="28"/>
  <c r="E121" i="28" l="1"/>
  <c r="D30" i="35" l="1"/>
  <c r="D29" i="35" s="1"/>
  <c r="F29" i="35"/>
  <c r="E29" i="35"/>
  <c r="C31" i="35"/>
  <c r="F20" i="35"/>
  <c r="E20" i="35"/>
  <c r="C22" i="35"/>
  <c r="J122" i="28"/>
  <c r="R122" i="28" s="1"/>
  <c r="C30" i="35" l="1"/>
  <c r="C29" i="35"/>
  <c r="J18" i="28"/>
  <c r="J62" i="28"/>
  <c r="J61" i="28"/>
  <c r="R18" i="28" l="1"/>
  <c r="R62" i="28"/>
  <c r="J44" i="28" l="1"/>
  <c r="J42" i="28"/>
  <c r="J72" i="28"/>
  <c r="J68" i="28"/>
  <c r="J67" i="28"/>
  <c r="J66" i="28"/>
  <c r="J65" i="28"/>
  <c r="J53" i="28"/>
  <c r="J36" i="28"/>
  <c r="J41" i="28" l="1"/>
  <c r="R41" i="28" s="1"/>
  <c r="R44" i="28"/>
  <c r="R42" i="28"/>
  <c r="R72" i="28"/>
  <c r="R68" i="28"/>
  <c r="J88" i="28"/>
  <c r="J59" i="28"/>
  <c r="R59" i="28" l="1"/>
  <c r="R88" i="28"/>
  <c r="P54" i="28"/>
  <c r="E123" i="28"/>
  <c r="E118" i="28" s="1"/>
  <c r="J121" i="28"/>
  <c r="J120" i="28"/>
  <c r="R120" i="28" s="1"/>
  <c r="J123" i="28"/>
  <c r="J74" i="28"/>
  <c r="J73" i="28"/>
  <c r="J19" i="28"/>
  <c r="J64" i="28"/>
  <c r="J63" i="28"/>
  <c r="J60" i="28"/>
  <c r="J57" i="28"/>
  <c r="J16" i="28"/>
  <c r="J90" i="28"/>
  <c r="J89" i="28"/>
  <c r="J20" i="28"/>
  <c r="J84" i="28"/>
  <c r="J32" i="28"/>
  <c r="J29" i="28"/>
  <c r="J26" i="28"/>
  <c r="E101" i="28"/>
  <c r="E93" i="28" l="1"/>
  <c r="E92" i="28" s="1"/>
  <c r="R121" i="28"/>
  <c r="R74" i="28"/>
  <c r="R26" i="28"/>
  <c r="R89" i="28"/>
  <c r="R20" i="28"/>
  <c r="R32" i="28"/>
  <c r="R29" i="28"/>
  <c r="R84" i="28"/>
  <c r="R90" i="28"/>
  <c r="D16" i="35" l="1"/>
  <c r="D15" i="35" s="1"/>
  <c r="E16" i="35"/>
  <c r="F16" i="35"/>
  <c r="F15" i="35" s="1"/>
  <c r="J43" i="28"/>
  <c r="J69" i="28"/>
  <c r="R67" i="28"/>
  <c r="R66" i="28"/>
  <c r="Q70" i="28"/>
  <c r="Q79" i="28"/>
  <c r="P79" i="28"/>
  <c r="O79" i="28"/>
  <c r="N79" i="28"/>
  <c r="M79" i="28"/>
  <c r="L79" i="28"/>
  <c r="I79" i="28"/>
  <c r="H79" i="28"/>
  <c r="G79" i="28"/>
  <c r="F79" i="28"/>
  <c r="J108" i="28"/>
  <c r="R108" i="28" s="1"/>
  <c r="J101" i="28"/>
  <c r="J15" i="28"/>
  <c r="F34" i="35"/>
  <c r="E34" i="35"/>
  <c r="D34" i="35"/>
  <c r="C28" i="35"/>
  <c r="F26" i="35"/>
  <c r="F25" i="35" s="1"/>
  <c r="E26" i="35"/>
  <c r="E25" i="35" s="1"/>
  <c r="D27" i="35"/>
  <c r="D26" i="35" s="1"/>
  <c r="D25" i="35" s="1"/>
  <c r="C21" i="35"/>
  <c r="F19" i="35"/>
  <c r="D20" i="35"/>
  <c r="D19" i="35" s="1"/>
  <c r="C18" i="35"/>
  <c r="C17" i="35"/>
  <c r="R64" i="28"/>
  <c r="J45" i="28"/>
  <c r="J86" i="28"/>
  <c r="J85" i="28"/>
  <c r="J82" i="28"/>
  <c r="J87" i="28"/>
  <c r="J78" i="28"/>
  <c r="J35" i="28"/>
  <c r="R16" i="28"/>
  <c r="R73" i="28"/>
  <c r="J51" i="28"/>
  <c r="J46" i="28"/>
  <c r="J47" i="28"/>
  <c r="J48" i="28"/>
  <c r="J56" i="28"/>
  <c r="J77" i="28"/>
  <c r="J81" i="28"/>
  <c r="J34" i="28" l="1"/>
  <c r="J93" i="28"/>
  <c r="J92" i="28" s="1"/>
  <c r="E55" i="28"/>
  <c r="Q55" i="28"/>
  <c r="E80" i="28"/>
  <c r="J80" i="28"/>
  <c r="J79" i="28" s="1"/>
  <c r="J33" i="28"/>
  <c r="J14" i="28"/>
  <c r="E14" i="28"/>
  <c r="R65" i="28"/>
  <c r="D23" i="35"/>
  <c r="F23" i="35"/>
  <c r="R53" i="28"/>
  <c r="E133" i="28"/>
  <c r="E132" i="28"/>
  <c r="E131" i="28"/>
  <c r="J131" i="28"/>
  <c r="C20" i="35"/>
  <c r="C35" i="35"/>
  <c r="C34" i="35"/>
  <c r="R101" i="28"/>
  <c r="R93" i="28" s="1"/>
  <c r="C16" i="35"/>
  <c r="R48" i="28"/>
  <c r="R51" i="28"/>
  <c r="R43" i="28"/>
  <c r="R47" i="28"/>
  <c r="R46" i="28"/>
  <c r="R45" i="28"/>
  <c r="R56" i="28"/>
  <c r="R60" i="28"/>
  <c r="R69" i="28"/>
  <c r="R87" i="28"/>
  <c r="R85" i="28"/>
  <c r="R15" i="28"/>
  <c r="R82" i="28"/>
  <c r="R36" i="28"/>
  <c r="R86" i="28"/>
  <c r="R19" i="28"/>
  <c r="R77" i="28"/>
  <c r="R63" i="28"/>
  <c r="R35" i="28"/>
  <c r="R57" i="28"/>
  <c r="E19" i="35"/>
  <c r="C19" i="35" s="1"/>
  <c r="E15" i="35"/>
  <c r="C25" i="35"/>
  <c r="E33" i="35"/>
  <c r="C26" i="35"/>
  <c r="R78" i="28"/>
  <c r="C27" i="35"/>
  <c r="D33" i="35"/>
  <c r="D32" i="35" s="1"/>
  <c r="J70" i="28"/>
  <c r="J55" i="28" s="1"/>
  <c r="F33" i="35"/>
  <c r="R81" i="28"/>
  <c r="G140" i="28"/>
  <c r="I140" i="28"/>
  <c r="M140" i="28"/>
  <c r="O140" i="28"/>
  <c r="Q140" i="28"/>
  <c r="H140" i="28"/>
  <c r="L140" i="28"/>
  <c r="N140" i="28"/>
  <c r="P140" i="28"/>
  <c r="R34" i="28" l="1"/>
  <c r="R33" i="28" s="1"/>
  <c r="T93" i="28"/>
  <c r="E124" i="28"/>
  <c r="Q54" i="28"/>
  <c r="Q124" i="28"/>
  <c r="J13" i="28"/>
  <c r="J124" i="28"/>
  <c r="R92" i="28"/>
  <c r="T92" i="28"/>
  <c r="R80" i="28"/>
  <c r="R79" i="28" s="1"/>
  <c r="E23" i="35"/>
  <c r="K13" i="28"/>
  <c r="F13" i="28"/>
  <c r="R131" i="28"/>
  <c r="R70" i="28"/>
  <c r="J54" i="28"/>
  <c r="F32" i="35"/>
  <c r="F36" i="35" s="1"/>
  <c r="E32" i="35"/>
  <c r="E36" i="35" s="1"/>
  <c r="C15" i="35"/>
  <c r="C23" i="35" s="1"/>
  <c r="T14" i="28"/>
  <c r="E33" i="28"/>
  <c r="T34" i="28"/>
  <c r="E79" i="28"/>
  <c r="T79" i="28" s="1"/>
  <c r="T80" i="28"/>
  <c r="C33" i="35"/>
  <c r="R61" i="28"/>
  <c r="R14" i="28" s="1"/>
  <c r="E13" i="28"/>
  <c r="F140" i="28"/>
  <c r="D36" i="35"/>
  <c r="R55" i="28" l="1"/>
  <c r="R54" i="28" s="1"/>
  <c r="R13" i="28"/>
  <c r="T55" i="28"/>
  <c r="C32" i="35"/>
  <c r="C36" i="35" s="1"/>
  <c r="T13" i="28"/>
  <c r="T33" i="28"/>
  <c r="E54" i="28"/>
  <c r="R124" i="28" l="1"/>
  <c r="T54" i="28"/>
  <c r="J140" i="28"/>
  <c r="R123" i="28"/>
  <c r="R140" i="28"/>
  <c r="T124" i="28" l="1"/>
  <c r="U124" i="28"/>
</calcChain>
</file>

<file path=xl/sharedStrings.xml><?xml version="1.0" encoding="utf-8"?>
<sst xmlns="http://schemas.openxmlformats.org/spreadsheetml/2006/main" count="1059" uniqueCount="557">
  <si>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</si>
  <si>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</si>
  <si>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</si>
  <si>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</si>
  <si>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</si>
  <si>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</si>
  <si>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</si>
  <si>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</si>
  <si>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</si>
  <si>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</si>
  <si>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</si>
  <si>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</si>
  <si>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</si>
  <si>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</si>
  <si>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</si>
  <si>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</si>
  <si>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</si>
  <si>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</si>
  <si>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</si>
  <si>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</si>
  <si>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</si>
  <si>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</si>
  <si>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</si>
  <si>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</si>
  <si>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</si>
  <si>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</si>
  <si>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</si>
  <si>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</si>
  <si>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</si>
  <si>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</si>
  <si>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</si>
  <si>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</si>
  <si>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</si>
  <si>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</si>
  <si>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</si>
  <si>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</si>
  <si>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</si>
  <si>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</si>
  <si>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</si>
  <si>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</si>
  <si>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</si>
  <si>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</si>
  <si>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</si>
  <si>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</si>
  <si>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</si>
  <si>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</si>
  <si>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</si>
  <si>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</si>
  <si>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</si>
  <si>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</si>
  <si>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</si>
  <si>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</si>
  <si>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</si>
  <si>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</si>
  <si>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</si>
  <si>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</si>
  <si>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</si>
  <si>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</si>
  <si>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</si>
  <si>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</si>
  <si>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</si>
  <si>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</si>
  <si>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</si>
  <si>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</si>
  <si>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</si>
  <si>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</si>
  <si>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</si>
  <si>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</si>
  <si>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</si>
  <si>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</si>
  <si>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</si>
  <si>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</si>
  <si>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</si>
  <si>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</si>
  <si>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</si>
  <si>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</si>
  <si>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</si>
  <si>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</si>
  <si>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</si>
  <si>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</si>
  <si>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</si>
  <si>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</si>
  <si>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</si>
  <si>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</si>
  <si>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</si>
  <si>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</si>
  <si>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</si>
  <si>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</si>
  <si>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</si>
  <si>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</si>
  <si>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</si>
  <si>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</si>
  <si>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</si>
  <si>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</si>
  <si>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</si>
  <si>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</si>
  <si>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</si>
  <si>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</si>
  <si>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</si>
  <si>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</si>
  <si>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</si>
  <si>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</si>
  <si>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</si>
  <si>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</si>
  <si>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</si>
  <si>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</si>
  <si>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</si>
  <si>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</si>
  <si>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</si>
  <si>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</si>
  <si>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</si>
  <si>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</si>
  <si>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</si>
  <si>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</si>
  <si>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</si>
  <si>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</si>
  <si>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</si>
  <si>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</si>
  <si>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</si>
  <si>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</si>
  <si>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</si>
  <si>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</si>
  <si>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</si>
  <si>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</si>
  <si>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</si>
  <si>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</si>
  <si>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</si>
  <si>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</si>
  <si>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</si>
  <si>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</si>
  <si>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</si>
  <si>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</si>
  <si>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</si>
  <si>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</si>
  <si>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</si>
  <si>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</si>
  <si>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</si>
  <si>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</si>
  <si>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</si>
  <si>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</si>
  <si>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</si>
  <si>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</si>
  <si>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</si>
  <si>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</si>
  <si>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</si>
  <si>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</si>
  <si>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</si>
  <si>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</si>
  <si>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</si>
  <si>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</si>
  <si>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</si>
  <si>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</si>
  <si>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</si>
  <si>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</si>
  <si>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</si>
  <si>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</si>
  <si>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</si>
  <si>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</si>
  <si>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</si>
  <si>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</si>
  <si>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</si>
  <si>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</si>
  <si>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</si>
  <si>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</si>
  <si>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</si>
  <si>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</si>
  <si>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</si>
  <si>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</si>
  <si>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</si>
  <si>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</si>
  <si>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</si>
  <si>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</si>
  <si>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</si>
  <si>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</si>
  <si>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</si>
  <si>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</si>
  <si>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</si>
  <si>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</si>
  <si>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</si>
  <si>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</si>
  <si>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</si>
  <si>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</si>
  <si>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</si>
  <si>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</si>
  <si>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</si>
  <si>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</si>
  <si>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</si>
  <si>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</si>
  <si>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</si>
  <si>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</si>
  <si>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</si>
  <si>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</si>
  <si>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</si>
  <si>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</si>
  <si>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</si>
  <si>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</si>
  <si>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</si>
  <si>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</si>
  <si>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</si>
  <si>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</si>
  <si>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</si>
  <si>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</si>
  <si>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</si>
  <si>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</si>
  <si>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</si>
  <si>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</si>
  <si>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</si>
  <si>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</si>
  <si>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</si>
  <si>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</si>
  <si>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</si>
  <si>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</si>
  <si>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</si>
  <si>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</si>
  <si>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</si>
  <si>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</si>
  <si>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</si>
  <si>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</si>
  <si>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</si>
  <si>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</si>
  <si>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</si>
  <si>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</si>
  <si>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</si>
  <si>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</si>
  <si>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</si>
  <si>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</si>
  <si>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</si>
  <si>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</si>
  <si>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</si>
  <si>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</si>
  <si>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</si>
  <si>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</si>
  <si>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</si>
  <si>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</si>
  <si>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</si>
  <si>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</si>
  <si>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</si>
  <si>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</si>
  <si>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</si>
  <si>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</si>
  <si>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</si>
  <si>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</si>
  <si>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</si>
  <si>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</si>
  <si>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</si>
  <si>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</si>
  <si>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</si>
  <si>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</si>
  <si>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</si>
  <si>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</si>
  <si>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</si>
  <si>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</si>
  <si>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</si>
  <si>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</si>
  <si>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Розроблення схем планування та забудови територій (містобудівної документації)</t>
  </si>
  <si>
    <t>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</si>
  <si>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</si>
  <si>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</si>
  <si>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</si>
  <si>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</si>
  <si>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</si>
  <si>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</si>
  <si>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</si>
  <si>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</si>
  <si>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</si>
  <si>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</si>
  <si>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</si>
  <si>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</si>
  <si>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</si>
  <si>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</si>
  <si>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</si>
  <si>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</si>
  <si>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</si>
  <si>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</si>
  <si>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</si>
  <si>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</si>
  <si>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</si>
  <si>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</si>
  <si>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</si>
  <si>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</si>
  <si>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</si>
  <si>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</si>
  <si>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</si>
  <si>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</si>
  <si>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</si>
  <si>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</si>
  <si>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</si>
  <si>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</si>
  <si>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</si>
  <si>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0216011</t>
  </si>
  <si>
    <t>0216014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</si>
  <si>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</si>
  <si>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</si>
  <si>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</si>
  <si>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</si>
  <si>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</si>
  <si>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</si>
  <si>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</si>
  <si>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</si>
  <si>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</si>
  <si>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</si>
  <si>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</si>
  <si>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</si>
  <si>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</si>
  <si>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</si>
  <si>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</si>
  <si>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</si>
  <si>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</si>
  <si>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</si>
  <si>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</si>
  <si>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</si>
  <si>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</si>
  <si>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</si>
  <si>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</si>
  <si>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</si>
  <si>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</si>
  <si>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</si>
  <si>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</si>
  <si>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</si>
  <si>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</si>
  <si>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</si>
  <si>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</si>
  <si>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</si>
  <si>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</si>
  <si>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</si>
  <si>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</si>
  <si>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</si>
  <si>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</si>
  <si>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</si>
  <si>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</si>
  <si>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</si>
  <si>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</si>
  <si>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Субвенція з місцевого бюджету на здійснення переданих видатків у сфері освіти за рахунок коштів освітньої субвенції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</si>
  <si>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</si>
  <si>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</si>
  <si>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</si>
  <si>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Рішення міської ради від 14.11.2019 №1561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</si>
  <si>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</si>
  <si>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17532000000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</si>
  <si>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</si>
  <si>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</si>
  <si>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</si>
  <si>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</si>
  <si>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</si>
  <si>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</si>
  <si>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</si>
  <si>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</si>
  <si>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</si>
  <si>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</si>
  <si>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</si>
  <si>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</si>
  <si>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</si>
  <si>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</si>
  <si>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</si>
  <si>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</si>
  <si>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</si>
  <si>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</si>
  <si>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</si>
  <si>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</si>
  <si>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</si>
  <si>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</si>
  <si>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</si>
  <si>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</si>
  <si>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</si>
  <si>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</si>
  <si>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</si>
  <si>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</si>
  <si>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</si>
  <si>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</si>
  <si>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</si>
  <si>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</si>
  <si>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</si>
  <si>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</si>
  <si>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</si>
  <si>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</si>
  <si>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</si>
  <si>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</si>
  <si>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</si>
  <si>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</si>
  <si>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</si>
  <si>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</si>
  <si>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</si>
  <si>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</si>
  <si>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</si>
  <si>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</si>
  <si>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</si>
  <si>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</si>
  <si>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</si>
  <si>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</si>
  <si>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</si>
  <si>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</si>
  <si>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</si>
  <si>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</si>
  <si>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 xml:space="preserve">                              II. Трансферти із спеціального фонду бюджету</t>
  </si>
  <si>
    <t xml:space="preserve">                                        (код бюджету)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</si>
  <si>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</si>
  <si>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</si>
  <si>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</si>
  <si>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</si>
  <si>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</si>
  <si>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</si>
  <si>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</si>
  <si>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</si>
  <si>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</si>
  <si>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</si>
  <si>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</si>
  <si>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</si>
  <si>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 xml:space="preserve">Надання загальної середньої освіти закладами загальної середньої освіти </t>
  </si>
  <si>
    <t>Керівництво і управління у відповідній сфері у містах (місті Києві), селищах, селах, територіальних громадах</t>
  </si>
  <si>
    <t>Надання загальної середньої освіти за рахунок коштів місцевого бюджету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</si>
  <si>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</si>
  <si>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</si>
  <si>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</si>
  <si>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</si>
  <si>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</si>
  <si>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</si>
  <si>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</si>
  <si>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</si>
  <si>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</si>
  <si>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</si>
  <si>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</si>
  <si>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</si>
  <si>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Надання загальної середньої освіти за рахунок освітньої субвенції</t>
  </si>
  <si>
    <r>
      <rPr>
        <b/>
        <sz val="16"/>
        <rFont val="Times New Roman"/>
        <family val="1"/>
        <charset val="204"/>
      </rPr>
      <t xml:space="preserve">ФІНАНСУВАННЯ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 бюджету Вараської міської територіальної громади на 2022 рік</t>
    </r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</si>
  <si>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</si>
  <si>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</si>
  <si>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</si>
  <si>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</si>
  <si>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</si>
  <si>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</si>
  <si>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</si>
  <si>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</si>
  <si>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5045</t>
  </si>
  <si>
    <t>Будівництво мультифункціональних майданчиків для занять ігровими видами спорту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</si>
  <si>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</si>
  <si>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</si>
  <si>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</si>
  <si>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</si>
  <si>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</si>
  <si>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</si>
  <si>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</si>
  <si>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</si>
  <si>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</si>
  <si>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</si>
  <si>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</si>
  <si>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</si>
  <si>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</si>
  <si>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</si>
  <si>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</si>
  <si>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</si>
  <si>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</si>
  <si>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</si>
  <si>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</si>
  <si>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</si>
  <si>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</si>
  <si>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</si>
  <si>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</si>
  <si>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</si>
  <si>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</si>
  <si>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</si>
  <si>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</si>
  <si>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</si>
  <si>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</si>
  <si>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</si>
  <si>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</si>
  <si>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</si>
  <si>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</si>
  <si>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1117324</t>
  </si>
  <si>
    <t>7324</t>
  </si>
  <si>
    <t>Будівництво установ та закладів культури</t>
  </si>
  <si>
    <t>1215045</t>
  </si>
  <si>
    <t>Рішення міської ради від 15.12.2020 №41</t>
  </si>
  <si>
    <t>Будівництво споруд, установ та закладів фізичної культури і спорту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</si>
  <si>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</si>
  <si>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</si>
  <si>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</si>
  <si>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</si>
  <si>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</si>
  <si>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</si>
  <si>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</si>
  <si>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</si>
  <si>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</si>
  <si>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</si>
  <si>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</si>
  <si>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</si>
  <si>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</si>
  <si>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</si>
  <si>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</si>
  <si>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</si>
  <si>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</si>
  <si>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</si>
  <si>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</si>
  <si>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</si>
  <si>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</si>
  <si>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</si>
  <si>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</si>
  <si>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</si>
  <si>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</si>
  <si>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</si>
  <si>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</si>
  <si>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</si>
  <si>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</si>
  <si>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</si>
  <si>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</si>
  <si>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</si>
  <si>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</si>
  <si>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</si>
  <si>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</si>
  <si>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</si>
  <si>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</si>
  <si>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</si>
  <si>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</si>
  <si>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</si>
  <si>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</si>
  <si>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</si>
  <si>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</si>
  <si>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</si>
  <si>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</si>
  <si>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</si>
  <si>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</si>
  <si>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</si>
  <si>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</si>
  <si>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</si>
  <si>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</si>
  <si>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</si>
  <si>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</si>
  <si>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</si>
  <si>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</si>
  <si>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</si>
  <si>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</si>
  <si>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</si>
  <si>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</si>
  <si>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</si>
  <si>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</si>
  <si>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</si>
  <si>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                                         Додаток  1</t>
  </si>
  <si>
    <t>Доходи бюджету Вараської міської територіальної громади на 2022 рік</t>
  </si>
  <si>
    <r>
      <t>Туристичний збір</t>
    </r>
    <r>
      <rPr>
        <sz val="20"/>
        <rFont val="Times New Roman"/>
        <family val="1"/>
        <charset val="204"/>
      </rPr>
      <t> </t>
    </r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</si>
  <si>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</si>
  <si>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</si>
  <si>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
Субвенція з місцевого бюджету на здійснення переданих видатків у сфері освіти за рахунок коштів освітньої субвенції</t>
  </si>
  <si>
    <t xml:space="preserve">                              I. Трансферти до загального фонду бюджету</t>
  </si>
  <si>
    <t xml:space="preserve">                              II. Трансферти до спеціального фонду бюджету</t>
  </si>
  <si>
    <t>Міжбюджетні трансферти на 2022 рік</t>
  </si>
  <si>
    <t xml:space="preserve">                                                            до рішення Вараської міської ради</t>
  </si>
  <si>
    <t xml:space="preserve">                                                                          Додаток 4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</si>
  <si>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</si>
  <si>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</si>
  <si>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</si>
  <si>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</si>
  <si>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громадський бюджет</t>
  </si>
  <si>
    <t>Міський голова                                               Олександр МЕНЗУЛ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</si>
  <si>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Міський голова                                               Олександр МЕНЗУЛ</t>
    </r>
  </si>
  <si>
    <t xml:space="preserve">          Міський голова                                               Олександр МЕНЗУЛ</t>
  </si>
  <si>
    <t xml:space="preserve">                                                            17  грудня 2021 року  № 1173</t>
  </si>
  <si>
    <t xml:space="preserve">                            17  грудня 2021 року  № 1173</t>
  </si>
  <si>
    <t xml:space="preserve">                        до рішення Вараської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</si>
</sst>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2"/>
      <name val="Times New Roman CYR"/>
      <charset val="204"/>
    </font>
    <font>
      <sz val="14"/>
      <color rgb="FFFF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i/>
      <sz val="10"/>
      <name val="Times New Roman"/>
      <family val="1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sz val="12"/>
      <name val="Helv"/>
      <charset val="204"/>
    </font>
    <font>
      <i/>
      <sz val="12"/>
      <name val="Helv"/>
      <charset val="204"/>
    </font>
    <font>
      <i/>
      <sz val="12"/>
      <name val="Times New Roman Cyr"/>
      <family val="1"/>
      <charset val="204"/>
    </font>
    <font>
      <i/>
      <sz val="12"/>
      <name val="Times New Roman CYR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b/>
      <i/>
      <sz val="12"/>
      <name val="Times New Roman"/>
      <family val="1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b/>
      <sz val="9"/>
      <name val="Times New Roman CYR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color rgb="FFFF0000"/>
      <name val="Arial Cyr"/>
      <charset val="204"/>
    </font>
    <font>
      <i/>
      <sz val="12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charset val="204"/>
    </font>
    <font>
      <sz val="13.5"/>
      <name val="Times New Roman Cyr"/>
      <family val="1"/>
      <charset val="204"/>
    </font>
    <font>
      <b/>
      <sz val="12"/>
      <color rgb="FFFF0000"/>
      <name val="Arial Cyr"/>
      <charset val="204"/>
    </font>
    <font>
      <sz val="12"/>
      <color rgb="FF0070C0"/>
      <name val="Times New Roman Cyr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0070C0"/>
      <name val="Times New Roman"/>
      <family val="1"/>
    </font>
    <font>
      <sz val="11"/>
      <name val="Arial Cyr"/>
      <charset val="204"/>
    </font>
    <font>
      <sz val="14"/>
      <name val="Helv"/>
      <charset val="204"/>
    </font>
    <font>
      <b/>
      <sz val="20"/>
      <color rgb="FF000000"/>
      <name val="Times New Roman"/>
      <family val="1"/>
      <charset val="204"/>
    </font>
    <font>
      <sz val="19"/>
      <color indexed="8"/>
      <name val="Times New Roman"/>
      <family val="1"/>
      <charset val="204"/>
    </font>
    <font>
      <u/>
      <sz val="16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2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/>
    <xf numFmtId="0" fontId="1" fillId="0" borderId="0"/>
    <xf numFmtId="0" fontId="13" fillId="0" borderId="0"/>
    <xf numFmtId="0" fontId="73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5" fillId="0" borderId="0"/>
    <xf numFmtId="0" fontId="2" fillId="0" borderId="0"/>
  </cellStyleXfs>
  <cellXfs count="68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2" fillId="0" borderId="0" xfId="0" applyFont="1"/>
    <xf numFmtId="0" fontId="12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7" fillId="0" borderId="0" xfId="0" applyNumberFormat="1" applyFont="1" applyBorder="1"/>
    <xf numFmtId="0" fontId="19" fillId="0" borderId="0" xfId="0" applyFont="1"/>
    <xf numFmtId="0" fontId="19" fillId="0" borderId="0" xfId="0" applyFont="1" applyBorder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7" fillId="0" borderId="0" xfId="0" applyNumberFormat="1" applyFont="1"/>
    <xf numFmtId="0" fontId="15" fillId="0" borderId="0" xfId="0" applyFont="1"/>
    <xf numFmtId="0" fontId="22" fillId="0" borderId="0" xfId="0" applyFont="1"/>
    <xf numFmtId="0" fontId="26" fillId="0" borderId="1" xfId="0" applyFont="1" applyBorder="1" applyAlignment="1">
      <alignment horizontal="center" vertical="center" wrapText="1"/>
    </xf>
    <xf numFmtId="3" fontId="15" fillId="0" borderId="0" xfId="0" applyNumberFormat="1" applyFont="1"/>
    <xf numFmtId="3" fontId="27" fillId="0" borderId="0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center"/>
    </xf>
    <xf numFmtId="0" fontId="22" fillId="0" borderId="0" xfId="0" applyNumberFormat="1" applyFont="1" applyBorder="1" applyAlignment="1" applyProtection="1">
      <alignment horizontal="left" vertical="center" wrapText="1"/>
    </xf>
    <xf numFmtId="164" fontId="23" fillId="0" borderId="0" xfId="0" applyNumberFormat="1" applyFont="1" applyBorder="1" applyAlignment="1">
      <alignment horizontal="right" wrapText="1"/>
    </xf>
    <xf numFmtId="0" fontId="23" fillId="0" borderId="0" xfId="0" applyFont="1" applyFill="1" applyBorder="1" applyAlignment="1">
      <alignment horizontal="center" vertical="top" wrapText="1"/>
    </xf>
    <xf numFmtId="49" fontId="27" fillId="0" borderId="0" xfId="0" applyNumberFormat="1" applyFont="1" applyFill="1" applyBorder="1" applyAlignment="1" applyProtection="1">
      <alignment wrapText="1"/>
      <protection locked="0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/>
    <xf numFmtId="0" fontId="23" fillId="0" borderId="0" xfId="0" applyFont="1" applyBorder="1" applyAlignment="1" applyProtection="1">
      <alignment horizontal="center" vertical="top" wrapText="1"/>
    </xf>
    <xf numFmtId="0" fontId="23" fillId="0" borderId="0" xfId="0" applyFont="1" applyBorder="1" applyAlignment="1" applyProtection="1">
      <alignment vertical="top" wrapText="1"/>
    </xf>
    <xf numFmtId="49" fontId="21" fillId="0" borderId="1" xfId="0" applyNumberFormat="1" applyFont="1" applyFill="1" applyBorder="1" applyAlignment="1">
      <alignment horizontal="center" wrapText="1"/>
    </xf>
    <xf numFmtId="1" fontId="2" fillId="0" borderId="0" xfId="3" applyNumberFormat="1" applyFont="1" applyFill="1" applyBorder="1" applyAlignment="1">
      <alignment vertical="top" wrapText="1"/>
    </xf>
    <xf numFmtId="49" fontId="2" fillId="0" borderId="0" xfId="3" applyNumberFormat="1" applyFont="1" applyFill="1" applyBorder="1" applyAlignment="1">
      <alignment vertical="top" wrapText="1"/>
    </xf>
    <xf numFmtId="0" fontId="31" fillId="0" borderId="0" xfId="3" applyFont="1" applyAlignment="1"/>
    <xf numFmtId="0" fontId="32" fillId="0" borderId="0" xfId="3" applyFont="1" applyFill="1" applyBorder="1"/>
    <xf numFmtId="0" fontId="10" fillId="0" borderId="0" xfId="3" applyFont="1" applyFill="1" applyBorder="1"/>
    <xf numFmtId="0" fontId="36" fillId="0" borderId="0" xfId="3" applyFont="1" applyFill="1" applyBorder="1"/>
    <xf numFmtId="49" fontId="37" fillId="0" borderId="1" xfId="3" applyNumberFormat="1" applyFont="1" applyFill="1" applyBorder="1" applyAlignment="1">
      <alignment wrapText="1"/>
    </xf>
    <xf numFmtId="0" fontId="38" fillId="3" borderId="0" xfId="3" applyFont="1" applyFill="1" applyBorder="1"/>
    <xf numFmtId="0" fontId="38" fillId="0" borderId="0" xfId="3" applyFont="1" applyFill="1" applyBorder="1"/>
    <xf numFmtId="49" fontId="39" fillId="0" borderId="1" xfId="3" applyNumberFormat="1" applyFont="1" applyFill="1" applyBorder="1" applyAlignment="1">
      <alignment horizontal="left" wrapText="1"/>
    </xf>
    <xf numFmtId="2" fontId="38" fillId="0" borderId="0" xfId="3" applyNumberFormat="1" applyFont="1" applyFill="1" applyBorder="1"/>
    <xf numFmtId="49" fontId="39" fillId="0" borderId="1" xfId="3" applyNumberFormat="1" applyFont="1" applyFill="1" applyBorder="1" applyAlignment="1">
      <alignment vertical="justify" wrapText="1"/>
    </xf>
    <xf numFmtId="0" fontId="32" fillId="3" borderId="0" xfId="3" applyFont="1" applyFill="1" applyBorder="1"/>
    <xf numFmtId="49" fontId="39" fillId="0" borderId="1" xfId="3" applyNumberFormat="1" applyFont="1" applyFill="1" applyBorder="1" applyAlignment="1">
      <alignment wrapText="1"/>
    </xf>
    <xf numFmtId="49" fontId="32" fillId="0" borderId="0" xfId="3" applyNumberFormat="1" applyFont="1" applyFill="1" applyBorder="1" applyAlignment="1">
      <alignment vertical="top" wrapText="1"/>
    </xf>
    <xf numFmtId="0" fontId="41" fillId="0" borderId="0" xfId="3" applyFont="1" applyFill="1" applyBorder="1"/>
    <xf numFmtId="0" fontId="42" fillId="0" borderId="0" xfId="3" applyFont="1" applyFill="1" applyBorder="1"/>
    <xf numFmtId="0" fontId="38" fillId="0" borderId="0" xfId="5" applyFont="1" applyFill="1" applyBorder="1" applyAlignment="1" applyProtection="1">
      <alignment vertical="center" wrapText="1"/>
    </xf>
    <xf numFmtId="164" fontId="41" fillId="0" borderId="0" xfId="3" applyNumberFormat="1" applyFont="1" applyFill="1" applyBorder="1"/>
    <xf numFmtId="3" fontId="41" fillId="0" borderId="0" xfId="3" applyNumberFormat="1" applyFont="1" applyFill="1" applyBorder="1"/>
    <xf numFmtId="1" fontId="32" fillId="0" borderId="0" xfId="3" applyNumberFormat="1" applyFont="1" applyFill="1" applyBorder="1" applyAlignment="1">
      <alignment vertical="top" wrapText="1"/>
    </xf>
    <xf numFmtId="0" fontId="45" fillId="0" borderId="0" xfId="0" applyFont="1"/>
    <xf numFmtId="0" fontId="46" fillId="0" borderId="0" xfId="0" applyFont="1"/>
    <xf numFmtId="0" fontId="48" fillId="0" borderId="0" xfId="0" applyFont="1"/>
    <xf numFmtId="0" fontId="14" fillId="0" borderId="0" xfId="0" applyFont="1"/>
    <xf numFmtId="0" fontId="49" fillId="0" borderId="0" xfId="0" applyFont="1"/>
    <xf numFmtId="3" fontId="13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18" fillId="0" borderId="1" xfId="0" applyNumberFormat="1" applyFont="1" applyBorder="1" applyAlignment="1">
      <alignment horizontal="center"/>
    </xf>
    <xf numFmtId="0" fontId="24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wrapText="1"/>
    </xf>
    <xf numFmtId="0" fontId="55" fillId="0" borderId="9" xfId="0" applyFont="1" applyBorder="1" applyAlignment="1">
      <alignment horizontal="left" wrapText="1"/>
    </xf>
    <xf numFmtId="0" fontId="57" fillId="0" borderId="10" xfId="0" applyFont="1" applyBorder="1" applyAlignment="1">
      <alignment horizontal="left" wrapText="1"/>
    </xf>
    <xf numFmtId="0" fontId="15" fillId="0" borderId="0" xfId="0" applyFont="1" applyAlignment="1">
      <alignment wrapText="1"/>
    </xf>
    <xf numFmtId="3" fontId="59" fillId="0" borderId="0" xfId="0" applyNumberFormat="1" applyFont="1" applyBorder="1" applyAlignment="1">
      <alignment horizontal="justify" wrapText="1"/>
    </xf>
    <xf numFmtId="0" fontId="50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 wrapText="1"/>
    </xf>
    <xf numFmtId="0" fontId="58" fillId="0" borderId="0" xfId="0" applyFont="1" applyBorder="1" applyAlignment="1">
      <alignment horizontal="justify" wrapText="1"/>
    </xf>
    <xf numFmtId="3" fontId="58" fillId="0" borderId="0" xfId="0" applyNumberFormat="1" applyFont="1" applyBorder="1" applyAlignment="1">
      <alignment horizontal="right" wrapText="1"/>
    </xf>
    <xf numFmtId="3" fontId="34" fillId="0" borderId="1" xfId="3" applyNumberFormat="1" applyFont="1" applyFill="1" applyBorder="1" applyAlignment="1">
      <alignment horizontal="center" wrapText="1"/>
    </xf>
    <xf numFmtId="3" fontId="39" fillId="0" borderId="1" xfId="3" applyNumberFormat="1" applyFont="1" applyFill="1" applyBorder="1" applyAlignment="1">
      <alignment horizontal="center" wrapText="1"/>
    </xf>
    <xf numFmtId="3" fontId="40" fillId="0" borderId="1" xfId="3" applyNumberFormat="1" applyFont="1" applyFill="1" applyBorder="1" applyAlignment="1">
      <alignment horizontal="center" wrapText="1"/>
    </xf>
    <xf numFmtId="3" fontId="40" fillId="0" borderId="1" xfId="3" applyNumberFormat="1" applyFont="1" applyFill="1" applyBorder="1" applyAlignment="1">
      <alignment horizontal="center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9" fillId="0" borderId="0" xfId="0" applyNumberFormat="1" applyFont="1"/>
    <xf numFmtId="3" fontId="10" fillId="0" borderId="0" xfId="0" applyNumberFormat="1" applyFont="1"/>
    <xf numFmtId="3" fontId="40" fillId="0" borderId="1" xfId="0" applyNumberFormat="1" applyFont="1" applyBorder="1" applyAlignment="1">
      <alignment horizontal="center" wrapText="1"/>
    </xf>
    <xf numFmtId="49" fontId="37" fillId="0" borderId="1" xfId="3" applyNumberFormat="1" applyFont="1" applyFill="1" applyBorder="1" applyAlignment="1">
      <alignment horizontal="center" wrapText="1"/>
    </xf>
    <xf numFmtId="49" fontId="39" fillId="0" borderId="1" xfId="3" applyNumberFormat="1" applyFont="1" applyFill="1" applyBorder="1" applyAlignment="1">
      <alignment horizontal="center" wrapText="1"/>
    </xf>
    <xf numFmtId="3" fontId="34" fillId="0" borderId="1" xfId="3" applyNumberFormat="1" applyFont="1" applyFill="1" applyBorder="1" applyAlignment="1">
      <alignment horizontal="left" wrapText="1"/>
    </xf>
    <xf numFmtId="3" fontId="62" fillId="0" borderId="0" xfId="0" applyNumberFormat="1" applyFont="1"/>
    <xf numFmtId="3" fontId="18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center" wrapText="1"/>
    </xf>
    <xf numFmtId="0" fontId="18" fillId="0" borderId="0" xfId="0" applyFont="1"/>
    <xf numFmtId="0" fontId="67" fillId="0" borderId="0" xfId="0" applyFont="1"/>
    <xf numFmtId="49" fontId="21" fillId="0" borderId="1" xfId="0" applyNumberFormat="1" applyFont="1" applyBorder="1" applyAlignment="1">
      <alignment horizontal="center" wrapText="1"/>
    </xf>
    <xf numFmtId="0" fontId="68" fillId="0" borderId="0" xfId="0" applyFont="1"/>
    <xf numFmtId="3" fontId="51" fillId="0" borderId="0" xfId="0" applyNumberFormat="1" applyFont="1"/>
    <xf numFmtId="3" fontId="12" fillId="0" borderId="0" xfId="0" applyNumberFormat="1" applyFont="1" applyFill="1"/>
    <xf numFmtId="49" fontId="40" fillId="0" borderId="1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3" fontId="11" fillId="0" borderId="3" xfId="0" applyNumberFormat="1" applyFont="1" applyFill="1" applyBorder="1" applyAlignment="1">
      <alignment horizontal="center" wrapText="1"/>
    </xf>
    <xf numFmtId="3" fontId="11" fillId="0" borderId="3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65" fillId="0" borderId="1" xfId="0" applyNumberFormat="1" applyFont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3" fontId="40" fillId="0" borderId="3" xfId="0" applyNumberFormat="1" applyFont="1" applyBorder="1" applyAlignment="1">
      <alignment horizontal="center" wrapText="1"/>
    </xf>
    <xf numFmtId="3" fontId="13" fillId="0" borderId="3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4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8" fillId="0" borderId="1" xfId="0" applyNumberFormat="1" applyFont="1" applyBorder="1" applyAlignment="1">
      <alignment horizontal="left" wrapText="1"/>
    </xf>
    <xf numFmtId="49" fontId="21" fillId="0" borderId="14" xfId="0" applyNumberFormat="1" applyFont="1" applyBorder="1" applyAlignment="1">
      <alignment horizontal="center" wrapText="1"/>
    </xf>
    <xf numFmtId="49" fontId="13" fillId="0" borderId="14" xfId="0" applyNumberFormat="1" applyFont="1" applyFill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0" fontId="13" fillId="0" borderId="0" xfId="0" applyFont="1"/>
    <xf numFmtId="0" fontId="71" fillId="0" borderId="1" xfId="0" applyFont="1" applyBorder="1" applyAlignment="1">
      <alignment wrapText="1"/>
    </xf>
    <xf numFmtId="49" fontId="18" fillId="0" borderId="1" xfId="0" applyNumberFormat="1" applyFont="1" applyFill="1" applyBorder="1" applyAlignment="1">
      <alignment horizontal="center" wrapText="1"/>
    </xf>
    <xf numFmtId="3" fontId="71" fillId="0" borderId="1" xfId="0" applyNumberFormat="1" applyFont="1" applyBorder="1" applyAlignment="1">
      <alignment horizontal="center"/>
    </xf>
    <xf numFmtId="49" fontId="71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0" fontId="72" fillId="0" borderId="0" xfId="0" applyFont="1"/>
    <xf numFmtId="0" fontId="18" fillId="0" borderId="1" xfId="0" applyFont="1" applyBorder="1" applyAlignment="1">
      <alignment horizontal="left" wrapText="1"/>
    </xf>
    <xf numFmtId="0" fontId="57" fillId="0" borderId="18" xfId="0" applyFont="1" applyBorder="1" applyAlignment="1">
      <alignment horizontal="left"/>
    </xf>
    <xf numFmtId="0" fontId="40" fillId="0" borderId="14" xfId="0" applyFont="1" applyBorder="1" applyAlignment="1">
      <alignment horizontal="center" wrapText="1"/>
    </xf>
    <xf numFmtId="0" fontId="40" fillId="0" borderId="1" xfId="0" applyFont="1" applyBorder="1" applyAlignment="1">
      <alignment horizontal="left" wrapText="1"/>
    </xf>
    <xf numFmtId="0" fontId="40" fillId="0" borderId="1" xfId="0" applyFont="1" applyBorder="1" applyAlignment="1">
      <alignment horizontal="justify" wrapText="1"/>
    </xf>
    <xf numFmtId="3" fontId="34" fillId="0" borderId="1" xfId="3" applyNumberFormat="1" applyFont="1" applyFill="1" applyBorder="1" applyAlignment="1">
      <alignment horizontal="center"/>
    </xf>
    <xf numFmtId="0" fontId="7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49" fontId="78" fillId="0" borderId="1" xfId="0" applyNumberFormat="1" applyFont="1" applyFill="1" applyBorder="1" applyAlignment="1">
      <alignment horizontal="center" wrapText="1"/>
    </xf>
    <xf numFmtId="0" fontId="80" fillId="0" borderId="0" xfId="0" applyFont="1"/>
    <xf numFmtId="0" fontId="80" fillId="0" borderId="0" xfId="0" applyFont="1" applyFill="1"/>
    <xf numFmtId="3" fontId="79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3" fontId="83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center" wrapText="1"/>
    </xf>
    <xf numFmtId="0" fontId="84" fillId="0" borderId="0" xfId="0" applyFont="1" applyAlignment="1">
      <alignment horizontal="center"/>
    </xf>
    <xf numFmtId="0" fontId="84" fillId="0" borderId="0" xfId="0" applyFont="1" applyFill="1" applyAlignment="1">
      <alignment horizontal="center"/>
    </xf>
    <xf numFmtId="3" fontId="79" fillId="0" borderId="1" xfId="0" applyNumberFormat="1" applyFont="1" applyBorder="1" applyAlignment="1">
      <alignment horizontal="center" wrapText="1"/>
    </xf>
    <xf numFmtId="3" fontId="81" fillId="0" borderId="1" xfId="0" applyNumberFormat="1" applyFont="1" applyFill="1" applyBorder="1" applyAlignment="1">
      <alignment horizontal="center" wrapText="1"/>
    </xf>
    <xf numFmtId="49" fontId="78" fillId="0" borderId="1" xfId="0" applyNumberFormat="1" applyFont="1" applyBorder="1" applyAlignment="1">
      <alignment horizontal="center" wrapText="1"/>
    </xf>
    <xf numFmtId="3" fontId="81" fillId="0" borderId="1" xfId="0" applyNumberFormat="1" applyFont="1" applyBorder="1" applyAlignment="1">
      <alignment horizontal="center" wrapText="1"/>
    </xf>
    <xf numFmtId="0" fontId="13" fillId="0" borderId="0" xfId="0" applyFont="1" applyBorder="1"/>
    <xf numFmtId="0" fontId="40" fillId="0" borderId="3" xfId="0" applyFont="1" applyBorder="1" applyAlignment="1">
      <alignment horizontal="left" wrapText="1"/>
    </xf>
    <xf numFmtId="49" fontId="13" fillId="0" borderId="3" xfId="0" applyNumberFormat="1" applyFont="1" applyFill="1" applyBorder="1" applyAlignment="1">
      <alignment horizontal="center" wrapText="1"/>
    </xf>
    <xf numFmtId="49" fontId="40" fillId="0" borderId="1" xfId="0" applyNumberFormat="1" applyFont="1" applyBorder="1" applyAlignment="1">
      <alignment horizontal="center"/>
    </xf>
    <xf numFmtId="49" fontId="13" fillId="0" borderId="14" xfId="0" applyNumberFormat="1" applyFont="1" applyBorder="1" applyAlignment="1">
      <alignment horizontal="center" wrapText="1"/>
    </xf>
    <xf numFmtId="49" fontId="13" fillId="0" borderId="4" xfId="0" applyNumberFormat="1" applyFont="1" applyFill="1" applyBorder="1" applyAlignment="1">
      <alignment horizontal="center" wrapText="1"/>
    </xf>
    <xf numFmtId="49" fontId="13" fillId="0" borderId="16" xfId="0" applyNumberFormat="1" applyFont="1" applyFill="1" applyBorder="1" applyAlignment="1">
      <alignment horizontal="center" wrapText="1"/>
    </xf>
    <xf numFmtId="3" fontId="13" fillId="0" borderId="4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 wrapText="1"/>
    </xf>
    <xf numFmtId="3" fontId="40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49" fontId="18" fillId="0" borderId="1" xfId="0" applyNumberFormat="1" applyFont="1" applyFill="1" applyBorder="1" applyAlignment="1">
      <alignment horizontal="left" wrapText="1"/>
    </xf>
    <xf numFmtId="0" fontId="69" fillId="0" borderId="0" xfId="0" applyFont="1"/>
    <xf numFmtId="3" fontId="71" fillId="0" borderId="1" xfId="0" applyNumberFormat="1" applyFont="1" applyBorder="1" applyAlignment="1">
      <alignment horizontal="center" wrapText="1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0" fontId="71" fillId="0" borderId="1" xfId="0" applyFont="1" applyFill="1" applyBorder="1" applyAlignment="1">
      <alignment wrapText="1"/>
    </xf>
    <xf numFmtId="49" fontId="20" fillId="5" borderId="1" xfId="0" applyNumberFormat="1" applyFont="1" applyFill="1" applyBorder="1" applyAlignment="1">
      <alignment horizontal="center" wrapText="1"/>
    </xf>
    <xf numFmtId="3" fontId="30" fillId="5" borderId="1" xfId="0" applyNumberFormat="1" applyFont="1" applyFill="1" applyBorder="1" applyAlignment="1">
      <alignment horizontal="center"/>
    </xf>
    <xf numFmtId="3" fontId="70" fillId="0" borderId="1" xfId="0" applyNumberFormat="1" applyFont="1" applyFill="1" applyBorder="1" applyAlignment="1">
      <alignment horizontal="center" wrapText="1"/>
    </xf>
    <xf numFmtId="3" fontId="70" fillId="0" borderId="4" xfId="0" applyNumberFormat="1" applyFont="1" applyFill="1" applyBorder="1" applyAlignment="1">
      <alignment horizontal="center" wrapText="1"/>
    </xf>
    <xf numFmtId="3" fontId="40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/>
    <xf numFmtId="49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center" wrapText="1"/>
    </xf>
    <xf numFmtId="0" fontId="71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49" fontId="40" fillId="0" borderId="0" xfId="0" applyNumberFormat="1" applyFont="1" applyAlignment="1">
      <alignment horizontal="center" vertical="center"/>
    </xf>
    <xf numFmtId="49" fontId="69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3" fontId="12" fillId="0" borderId="1" xfId="0" applyNumberFormat="1" applyFont="1" applyFill="1" applyBorder="1" applyAlignment="1">
      <alignment horizontal="center" wrapText="1"/>
    </xf>
    <xf numFmtId="49" fontId="70" fillId="0" borderId="1" xfId="0" applyNumberFormat="1" applyFont="1" applyFill="1" applyBorder="1" applyAlignment="1">
      <alignment horizontal="left" wrapText="1"/>
    </xf>
    <xf numFmtId="49" fontId="70" fillId="0" borderId="1" xfId="0" applyNumberFormat="1" applyFont="1" applyBorder="1" applyAlignment="1">
      <alignment horizontal="left" wrapText="1"/>
    </xf>
    <xf numFmtId="49" fontId="12" fillId="5" borderId="1" xfId="0" applyNumberFormat="1" applyFont="1" applyFill="1" applyBorder="1" applyAlignment="1">
      <alignment horizontal="center" wrapText="1"/>
    </xf>
    <xf numFmtId="49" fontId="74" fillId="5" borderId="1" xfId="0" applyNumberFormat="1" applyFont="1" applyFill="1" applyBorder="1" applyAlignment="1" applyProtection="1">
      <alignment horizontal="left" wrapText="1"/>
      <protection locked="0"/>
    </xf>
    <xf numFmtId="3" fontId="9" fillId="5" borderId="1" xfId="0" applyNumberFormat="1" applyFont="1" applyFill="1" applyBorder="1" applyAlignment="1">
      <alignment horizontal="center" wrapText="1"/>
    </xf>
    <xf numFmtId="49" fontId="12" fillId="5" borderId="1" xfId="0" applyNumberFormat="1" applyFont="1" applyFill="1" applyBorder="1" applyAlignment="1" applyProtection="1">
      <alignment horizontal="left" wrapText="1"/>
      <protection locked="0"/>
    </xf>
    <xf numFmtId="49" fontId="66" fillId="0" borderId="1" xfId="0" applyNumberFormat="1" applyFont="1" applyFill="1" applyBorder="1" applyAlignment="1">
      <alignment horizontal="left" wrapText="1"/>
    </xf>
    <xf numFmtId="49" fontId="66" fillId="0" borderId="1" xfId="0" applyNumberFormat="1" applyFont="1" applyBorder="1" applyAlignment="1">
      <alignment horizontal="left" wrapText="1"/>
    </xf>
    <xf numFmtId="3" fontId="30" fillId="5" borderId="1" xfId="0" applyNumberFormat="1" applyFont="1" applyFill="1" applyBorder="1" applyAlignment="1">
      <alignment horizontal="center" wrapText="1"/>
    </xf>
    <xf numFmtId="49" fontId="85" fillId="5" borderId="1" xfId="0" applyNumberFormat="1" applyFont="1" applyFill="1" applyBorder="1" applyAlignment="1" applyProtection="1">
      <alignment horizontal="left" wrapText="1"/>
      <protection locked="0"/>
    </xf>
    <xf numFmtId="49" fontId="12" fillId="5" borderId="1" xfId="1" applyNumberFormat="1" applyFont="1" applyFill="1" applyBorder="1" applyAlignment="1" applyProtection="1">
      <alignment horizontal="left" wrapText="1"/>
      <protection locked="0"/>
    </xf>
    <xf numFmtId="3" fontId="12" fillId="5" borderId="1" xfId="0" applyNumberFormat="1" applyFont="1" applyFill="1" applyBorder="1" applyAlignment="1">
      <alignment horizontal="center" wrapText="1"/>
    </xf>
    <xf numFmtId="0" fontId="12" fillId="0" borderId="0" xfId="0" applyFont="1" applyFill="1"/>
    <xf numFmtId="0" fontId="13" fillId="0" borderId="0" xfId="0" applyFont="1" applyFill="1"/>
    <xf numFmtId="49" fontId="13" fillId="0" borderId="1" xfId="0" applyNumberFormat="1" applyFont="1" applyFill="1" applyBorder="1" applyAlignment="1" applyProtection="1">
      <alignment horizontal="left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49" fontId="40" fillId="0" borderId="1" xfId="0" applyNumberFormat="1" applyFont="1" applyFill="1" applyBorder="1" applyAlignment="1">
      <alignment horizontal="left" wrapText="1"/>
    </xf>
    <xf numFmtId="49" fontId="70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49" fontId="40" fillId="0" borderId="3" xfId="0" applyNumberFormat="1" applyFont="1" applyFill="1" applyBorder="1" applyAlignment="1">
      <alignment horizontal="left" wrapText="1"/>
    </xf>
    <xf numFmtId="3" fontId="40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14" xfId="0" applyNumberFormat="1" applyFont="1" applyFill="1" applyBorder="1" applyAlignment="1">
      <alignment horizontal="center" wrapText="1"/>
    </xf>
    <xf numFmtId="49" fontId="40" fillId="0" borderId="4" xfId="0" applyNumberFormat="1" applyFont="1" applyBorder="1" applyAlignment="1">
      <alignment horizontal="left" wrapText="1"/>
    </xf>
    <xf numFmtId="49" fontId="11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4" fillId="5" borderId="1" xfId="0" applyNumberFormat="1" applyFont="1" applyFill="1" applyBorder="1" applyAlignment="1">
      <alignment horizontal="center" wrapText="1"/>
    </xf>
    <xf numFmtId="3" fontId="34" fillId="5" borderId="1" xfId="0" applyNumberFormat="1" applyFont="1" applyFill="1" applyBorder="1" applyAlignment="1">
      <alignment horizontal="center" wrapText="1"/>
    </xf>
    <xf numFmtId="0" fontId="69" fillId="0" borderId="1" xfId="0" applyFont="1" applyBorder="1"/>
    <xf numFmtId="49" fontId="18" fillId="0" borderId="0" xfId="0" applyNumberFormat="1" applyFont="1" applyAlignment="1">
      <alignment horizontal="left" wrapText="1"/>
    </xf>
    <xf numFmtId="0" fontId="87" fillId="0" borderId="0" xfId="0" applyFont="1"/>
    <xf numFmtId="49" fontId="21" fillId="0" borderId="1" xfId="0" applyNumberFormat="1" applyFont="1" applyFill="1" applyBorder="1" applyAlignment="1" applyProtection="1">
      <alignment horizontal="left" wrapText="1"/>
      <protection locked="0"/>
    </xf>
    <xf numFmtId="49" fontId="18" fillId="0" borderId="1" xfId="0" applyNumberFormat="1" applyFont="1" applyBorder="1" applyAlignment="1">
      <alignment horizontal="center" wrapText="1"/>
    </xf>
    <xf numFmtId="0" fontId="18" fillId="0" borderId="4" xfId="0" applyFont="1" applyBorder="1" applyAlignment="1">
      <alignment horizontal="left" wrapText="1"/>
    </xf>
    <xf numFmtId="49" fontId="21" fillId="0" borderId="14" xfId="0" applyNumberFormat="1" applyFont="1" applyFill="1" applyBorder="1" applyAlignment="1">
      <alignment horizontal="center" wrapText="1"/>
    </xf>
    <xf numFmtId="49" fontId="18" fillId="0" borderId="4" xfId="0" applyNumberFormat="1" applyFont="1" applyBorder="1" applyAlignment="1">
      <alignment horizontal="left" wrapText="1"/>
    </xf>
    <xf numFmtId="0" fontId="88" fillId="0" borderId="0" xfId="0" applyFont="1"/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71" fillId="0" borderId="1" xfId="0" applyFont="1" applyBorder="1" applyAlignment="1">
      <alignment horizont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49" fontId="11" fillId="0" borderId="4" xfId="0" applyNumberFormat="1" applyFont="1" applyBorder="1" applyAlignment="1" applyProtection="1">
      <alignment horizontal="left" wrapText="1"/>
      <protection locked="0"/>
    </xf>
    <xf numFmtId="3" fontId="18" fillId="0" borderId="1" xfId="0" applyNumberFormat="1" applyFont="1" applyFill="1" applyBorder="1" applyAlignment="1">
      <alignment horizontal="center"/>
    </xf>
    <xf numFmtId="49" fontId="89" fillId="0" borderId="1" xfId="0" applyNumberFormat="1" applyFont="1" applyFill="1" applyBorder="1" applyAlignment="1">
      <alignment horizontal="center" wrapText="1"/>
    </xf>
    <xf numFmtId="49" fontId="65" fillId="0" borderId="1" xfId="0" applyNumberFormat="1" applyFont="1" applyFill="1" applyBorder="1" applyAlignment="1">
      <alignment horizontal="left" wrapText="1"/>
    </xf>
    <xf numFmtId="3" fontId="63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0" fontId="89" fillId="0" borderId="0" xfId="0" applyFont="1"/>
    <xf numFmtId="0" fontId="89" fillId="0" borderId="0" xfId="0" applyFont="1" applyFill="1"/>
    <xf numFmtId="3" fontId="91" fillId="0" borderId="0" xfId="0" applyNumberFormat="1" applyFont="1"/>
    <xf numFmtId="0" fontId="91" fillId="0" borderId="0" xfId="0" applyFont="1"/>
    <xf numFmtId="0" fontId="41" fillId="3" borderId="0" xfId="3" applyFont="1" applyFill="1" applyBorder="1"/>
    <xf numFmtId="49" fontId="39" fillId="0" borderId="1" xfId="3" applyNumberFormat="1" applyFont="1" applyFill="1" applyBorder="1" applyAlignment="1">
      <alignment vertical="center" wrapText="1"/>
    </xf>
    <xf numFmtId="49" fontId="92" fillId="0" borderId="1" xfId="0" applyNumberFormat="1" applyFont="1" applyFill="1" applyBorder="1" applyAlignment="1">
      <alignment horizontal="left" wrapText="1"/>
    </xf>
    <xf numFmtId="0" fontId="89" fillId="0" borderId="0" xfId="0" applyFont="1" applyFill="1" applyAlignment="1">
      <alignment horizontal="center"/>
    </xf>
    <xf numFmtId="49" fontId="93" fillId="0" borderId="1" xfId="0" applyNumberFormat="1" applyFont="1" applyBorder="1" applyAlignment="1">
      <alignment horizontal="center" wrapText="1"/>
    </xf>
    <xf numFmtId="3" fontId="31" fillId="0" borderId="1" xfId="0" applyNumberFormat="1" applyFont="1" applyBorder="1" applyAlignment="1">
      <alignment horizontal="center" wrapText="1"/>
    </xf>
    <xf numFmtId="3" fontId="92" fillId="0" borderId="1" xfId="0" applyNumberFormat="1" applyFont="1" applyBorder="1" applyAlignment="1">
      <alignment horizontal="center" wrapText="1"/>
    </xf>
    <xf numFmtId="0" fontId="94" fillId="0" borderId="0" xfId="0" applyFont="1"/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1" applyNumberFormat="1" applyFont="1" applyFill="1" applyBorder="1" applyAlignment="1" applyProtection="1">
      <alignment horizontal="left" wrapText="1"/>
      <protection locked="0"/>
    </xf>
    <xf numFmtId="0" fontId="24" fillId="0" borderId="0" xfId="0" applyFont="1" applyAlignment="1"/>
    <xf numFmtId="0" fontId="23" fillId="0" borderId="0" xfId="0" applyFont="1" applyBorder="1"/>
    <xf numFmtId="3" fontId="26" fillId="0" borderId="7" xfId="0" applyNumberFormat="1" applyFont="1" applyBorder="1" applyAlignment="1">
      <alignment wrapText="1"/>
    </xf>
    <xf numFmtId="3" fontId="26" fillId="0" borderId="7" xfId="0" applyNumberFormat="1" applyFont="1" applyBorder="1" applyAlignment="1">
      <alignment horizontal="right" wrapText="1"/>
    </xf>
    <xf numFmtId="3" fontId="26" fillId="0" borderId="8" xfId="0" applyNumberFormat="1" applyFont="1" applyBorder="1" applyAlignment="1">
      <alignment horizontal="right" wrapText="1"/>
    </xf>
    <xf numFmtId="0" fontId="100" fillId="0" borderId="0" xfId="0" applyFont="1"/>
    <xf numFmtId="0" fontId="100" fillId="0" borderId="0" xfId="0" applyFont="1" applyFill="1"/>
    <xf numFmtId="0" fontId="94" fillId="6" borderId="0" xfId="0" applyFont="1" applyFill="1"/>
    <xf numFmtId="49" fontId="93" fillId="0" borderId="1" xfId="0" applyNumberFormat="1" applyFont="1" applyFill="1" applyBorder="1" applyAlignment="1">
      <alignment horizontal="center" wrapText="1"/>
    </xf>
    <xf numFmtId="49" fontId="93" fillId="0" borderId="14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3" fontId="92" fillId="0" borderId="1" xfId="0" applyNumberFormat="1" applyFont="1" applyFill="1" applyBorder="1" applyAlignment="1">
      <alignment horizontal="center" wrapText="1"/>
    </xf>
    <xf numFmtId="0" fontId="94" fillId="0" borderId="0" xfId="0" applyFont="1" applyFill="1"/>
    <xf numFmtId="49" fontId="89" fillId="0" borderId="1" xfId="0" applyNumberFormat="1" applyFont="1" applyBorder="1" applyAlignment="1">
      <alignment horizontal="center" wrapText="1"/>
    </xf>
    <xf numFmtId="49" fontId="89" fillId="0" borderId="14" xfId="0" applyNumberFormat="1" applyFont="1" applyBorder="1" applyAlignment="1">
      <alignment horizontal="center" wrapText="1"/>
    </xf>
    <xf numFmtId="3" fontId="63" fillId="0" borderId="1" xfId="0" applyNumberFormat="1" applyFont="1" applyBorder="1" applyAlignment="1">
      <alignment horizontal="center" wrapText="1"/>
    </xf>
    <xf numFmtId="0" fontId="101" fillId="0" borderId="0" xfId="0" applyFont="1"/>
    <xf numFmtId="49" fontId="77" fillId="0" borderId="4" xfId="0" applyNumberFormat="1" applyFont="1" applyFill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3" fontId="102" fillId="0" borderId="1" xfId="0" applyNumberFormat="1" applyFont="1" applyBorder="1" applyAlignment="1">
      <alignment horizontal="center" wrapText="1"/>
    </xf>
    <xf numFmtId="0" fontId="15" fillId="0" borderId="0" xfId="0" applyFont="1" applyFill="1"/>
    <xf numFmtId="3" fontId="69" fillId="0" borderId="0" xfId="0" applyNumberFormat="1" applyFont="1" applyFill="1"/>
    <xf numFmtId="3" fontId="30" fillId="0" borderId="1" xfId="0" applyNumberFormat="1" applyFont="1" applyFill="1" applyBorder="1" applyAlignment="1">
      <alignment horizontal="center" wrapText="1"/>
    </xf>
    <xf numFmtId="3" fontId="51" fillId="0" borderId="0" xfId="0" applyNumberFormat="1" applyFont="1" applyFill="1"/>
    <xf numFmtId="0" fontId="18" fillId="0" borderId="0" xfId="0" applyFont="1" applyFill="1"/>
    <xf numFmtId="0" fontId="18" fillId="0" borderId="0" xfId="3" applyFont="1" applyAlignment="1">
      <alignment horizontal="right"/>
    </xf>
    <xf numFmtId="0" fontId="35" fillId="0" borderId="1" xfId="3" applyFont="1" applyFill="1" applyBorder="1" applyAlignment="1">
      <alignment horizontal="center" vertical="center"/>
    </xf>
    <xf numFmtId="0" fontId="35" fillId="0" borderId="1" xfId="3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right" vertical="top" wrapText="1"/>
    </xf>
    <xf numFmtId="49" fontId="40" fillId="0" borderId="17" xfId="3" applyNumberFormat="1" applyFont="1" applyFill="1" applyBorder="1" applyAlignment="1">
      <alignment horizontal="center" wrapText="1"/>
    </xf>
    <xf numFmtId="49" fontId="2" fillId="0" borderId="1" xfId="3" applyNumberFormat="1" applyFont="1" applyFill="1" applyBorder="1" applyAlignment="1">
      <alignment horizontal="center" vertical="top" wrapText="1"/>
    </xf>
    <xf numFmtId="0" fontId="2" fillId="0" borderId="1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right"/>
    </xf>
    <xf numFmtId="49" fontId="10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3" fillId="0" borderId="0" xfId="3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5" fillId="0" borderId="0" xfId="0" applyFont="1"/>
    <xf numFmtId="0" fontId="74" fillId="0" borderId="0" xfId="0" applyFont="1" applyAlignment="1">
      <alignment horizontal="center" vertical="center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68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3" fontId="30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16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4" xfId="0" applyFont="1" applyBorder="1"/>
    <xf numFmtId="0" fontId="57" fillId="0" borderId="21" xfId="0" applyFont="1" applyBorder="1" applyAlignment="1">
      <alignment horizontal="center"/>
    </xf>
    <xf numFmtId="0" fontId="57" fillId="0" borderId="28" xfId="0" applyFont="1" applyBorder="1" applyAlignment="1">
      <alignment horizontal="center"/>
    </xf>
    <xf numFmtId="0" fontId="2" fillId="0" borderId="31" xfId="0" applyFont="1" applyBorder="1"/>
    <xf numFmtId="0" fontId="57" fillId="0" borderId="0" xfId="0" applyFont="1" applyBorder="1" applyAlignment="1">
      <alignment horizontal="center"/>
    </xf>
    <xf numFmtId="0" fontId="18" fillId="0" borderId="0" xfId="0" applyFont="1" applyBorder="1"/>
    <xf numFmtId="0" fontId="2" fillId="0" borderId="0" xfId="0" applyFont="1" applyBorder="1"/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57" fillId="0" borderId="32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18" fillId="0" borderId="27" xfId="0" applyFont="1" applyBorder="1"/>
    <xf numFmtId="0" fontId="57" fillId="0" borderId="33" xfId="0" applyFont="1" applyBorder="1" applyAlignment="1">
      <alignment horizontal="center"/>
    </xf>
    <xf numFmtId="0" fontId="57" fillId="0" borderId="34" xfId="0" applyFont="1" applyBorder="1" applyAlignment="1">
      <alignment horizontal="center"/>
    </xf>
    <xf numFmtId="0" fontId="18" fillId="0" borderId="34" xfId="0" applyFont="1" applyBorder="1"/>
    <xf numFmtId="0" fontId="60" fillId="0" borderId="0" xfId="0" applyFont="1"/>
    <xf numFmtId="0" fontId="18" fillId="0" borderId="25" xfId="0" applyFont="1" applyBorder="1" applyAlignment="1"/>
    <xf numFmtId="49" fontId="18" fillId="0" borderId="21" xfId="0" applyNumberFormat="1" applyFont="1" applyBorder="1"/>
    <xf numFmtId="0" fontId="18" fillId="0" borderId="26" xfId="0" applyFont="1" applyBorder="1"/>
    <xf numFmtId="0" fontId="18" fillId="0" borderId="26" xfId="0" applyFont="1" applyBorder="1" applyAlignment="1">
      <alignment horizontal="center"/>
    </xf>
    <xf numFmtId="0" fontId="114" fillId="0" borderId="21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49" fontId="21" fillId="0" borderId="27" xfId="0" applyNumberFormat="1" applyFont="1" applyFill="1" applyBorder="1" applyAlignment="1" applyProtection="1">
      <alignment horizontal="left" wrapText="1"/>
      <protection locked="0"/>
    </xf>
    <xf numFmtId="49" fontId="114" fillId="0" borderId="21" xfId="0" applyNumberFormat="1" applyFont="1" applyBorder="1" applyAlignment="1">
      <alignment horizontal="center"/>
    </xf>
    <xf numFmtId="3" fontId="18" fillId="0" borderId="36" xfId="0" applyNumberFormat="1" applyFont="1" applyBorder="1" applyAlignment="1">
      <alignment horizontal="center"/>
    </xf>
    <xf numFmtId="0" fontId="112" fillId="0" borderId="39" xfId="0" applyFont="1" applyBorder="1" applyAlignment="1">
      <alignment horizontal="left"/>
    </xf>
    <xf numFmtId="3" fontId="18" fillId="0" borderId="24" xfId="0" applyNumberFormat="1" applyFont="1" applyBorder="1" applyAlignment="1">
      <alignment horizontal="center"/>
    </xf>
    <xf numFmtId="3" fontId="18" fillId="0" borderId="42" xfId="0" applyNumberFormat="1" applyFont="1" applyBorder="1" applyAlignment="1">
      <alignment horizontal="center"/>
    </xf>
    <xf numFmtId="0" fontId="112" fillId="0" borderId="35" xfId="0" applyFont="1" applyBorder="1" applyAlignment="1">
      <alignment horizontal="left"/>
    </xf>
    <xf numFmtId="0" fontId="114" fillId="0" borderId="3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14" fillId="0" borderId="44" xfId="0" applyFont="1" applyBorder="1" applyAlignment="1">
      <alignment horizontal="center"/>
    </xf>
    <xf numFmtId="0" fontId="112" fillId="0" borderId="39" xfId="0" applyFont="1" applyBorder="1" applyAlignment="1">
      <alignment horizontal="center"/>
    </xf>
    <xf numFmtId="0" fontId="112" fillId="0" borderId="35" xfId="0" applyFont="1" applyBorder="1" applyAlignment="1">
      <alignment horizontal="center"/>
    </xf>
    <xf numFmtId="0" fontId="112" fillId="0" borderId="37" xfId="0" applyFont="1" applyBorder="1" applyAlignment="1">
      <alignment horizontal="left"/>
    </xf>
    <xf numFmtId="49" fontId="18" fillId="0" borderId="27" xfId="0" applyNumberFormat="1" applyFont="1" applyFill="1" applyBorder="1" applyAlignment="1" applyProtection="1">
      <alignment horizontal="left" wrapText="1"/>
      <protection locked="0"/>
    </xf>
    <xf numFmtId="0" fontId="18" fillId="0" borderId="37" xfId="0" applyFont="1" applyBorder="1" applyAlignment="1">
      <alignment horizontal="left"/>
    </xf>
    <xf numFmtId="3" fontId="18" fillId="0" borderId="41" xfId="0" applyNumberFormat="1" applyFont="1" applyBorder="1" applyAlignment="1">
      <alignment horizontal="center"/>
    </xf>
    <xf numFmtId="0" fontId="115" fillId="0" borderId="38" xfId="0" applyFont="1" applyBorder="1" applyAlignment="1">
      <alignment wrapText="1"/>
    </xf>
    <xf numFmtId="3" fontId="64" fillId="0" borderId="36" xfId="0" applyNumberFormat="1" applyFont="1" applyBorder="1" applyAlignment="1">
      <alignment horizontal="center"/>
    </xf>
    <xf numFmtId="0" fontId="115" fillId="0" borderId="43" xfId="0" applyFont="1" applyBorder="1" applyAlignment="1"/>
    <xf numFmtId="3" fontId="115" fillId="0" borderId="41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3" fillId="0" borderId="1" xfId="0" applyFont="1" applyBorder="1" applyAlignment="1">
      <alignment horizontal="left" wrapText="1"/>
    </xf>
    <xf numFmtId="3" fontId="16" fillId="0" borderId="1" xfId="0" applyNumberFormat="1" applyFont="1" applyBorder="1" applyAlignment="1">
      <alignment horizontal="center" wrapText="1"/>
    </xf>
    <xf numFmtId="49" fontId="31" fillId="0" borderId="4" xfId="0" applyNumberFormat="1" applyFont="1" applyFill="1" applyBorder="1" applyAlignment="1">
      <alignment horizontal="left"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34" fillId="0" borderId="3" xfId="0" applyFont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79" fillId="0" borderId="1" xfId="0" applyFont="1" applyBorder="1" applyAlignment="1">
      <alignment wrapText="1"/>
    </xf>
    <xf numFmtId="0" fontId="116" fillId="0" borderId="0" xfId="0" applyFont="1"/>
    <xf numFmtId="0" fontId="40" fillId="0" borderId="0" xfId="0" applyFont="1" applyAlignment="1">
      <alignment wrapText="1"/>
    </xf>
    <xf numFmtId="0" fontId="117" fillId="0" borderId="0" xfId="0" applyFont="1"/>
    <xf numFmtId="0" fontId="40" fillId="0" borderId="1" xfId="0" applyFont="1" applyBorder="1" applyAlignment="1">
      <alignment vertical="top" wrapText="1"/>
    </xf>
    <xf numFmtId="0" fontId="69" fillId="0" borderId="0" xfId="0" applyFont="1" applyBorder="1"/>
    <xf numFmtId="0" fontId="1" fillId="0" borderId="0" xfId="0" applyFont="1"/>
    <xf numFmtId="49" fontId="40" fillId="0" borderId="17" xfId="28" applyNumberFormat="1" applyFont="1" applyFill="1" applyBorder="1" applyAlignment="1">
      <alignment horizontal="center" wrapText="1"/>
    </xf>
    <xf numFmtId="1" fontId="2" fillId="0" borderId="0" xfId="28" applyNumberFormat="1" applyFont="1" applyFill="1" applyBorder="1" applyAlignment="1">
      <alignment horizontal="center" vertical="top" wrapText="1"/>
    </xf>
    <xf numFmtId="49" fontId="86" fillId="0" borderId="1" xfId="0" applyNumberFormat="1" applyFont="1" applyFill="1" applyBorder="1" applyAlignment="1">
      <alignment horizontal="center" wrapText="1"/>
    </xf>
    <xf numFmtId="4" fontId="71" fillId="0" borderId="1" xfId="0" applyNumberFormat="1" applyFont="1" applyBorder="1" applyAlignment="1">
      <alignment horizontal="center" wrapText="1"/>
    </xf>
    <xf numFmtId="4" fontId="71" fillId="0" borderId="1" xfId="0" applyNumberFormat="1" applyFont="1" applyBorder="1" applyAlignment="1">
      <alignment horizontal="center"/>
    </xf>
    <xf numFmtId="49" fontId="97" fillId="0" borderId="1" xfId="0" applyNumberFormat="1" applyFont="1" applyFill="1" applyBorder="1" applyAlignment="1">
      <alignment horizontal="center" wrapText="1"/>
    </xf>
    <xf numFmtId="49" fontId="71" fillId="0" borderId="1" xfId="0" applyNumberFormat="1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center" wrapText="1"/>
    </xf>
    <xf numFmtId="49" fontId="119" fillId="0" borderId="1" xfId="0" applyNumberFormat="1" applyFont="1" applyBorder="1" applyAlignment="1">
      <alignment horizontal="left" wrapText="1"/>
    </xf>
    <xf numFmtId="49" fontId="120" fillId="0" borderId="1" xfId="0" applyNumberFormat="1" applyFont="1" applyBorder="1" applyAlignment="1">
      <alignment horizontal="center" wrapText="1"/>
    </xf>
    <xf numFmtId="49" fontId="120" fillId="0" borderId="1" xfId="0" applyNumberFormat="1" applyFont="1" applyFill="1" applyBorder="1" applyAlignment="1">
      <alignment horizontal="center" wrapText="1"/>
    </xf>
    <xf numFmtId="0" fontId="110" fillId="0" borderId="1" xfId="0" applyFont="1" applyBorder="1" applyAlignment="1">
      <alignment wrapText="1"/>
    </xf>
    <xf numFmtId="0" fontId="71" fillId="0" borderId="0" xfId="0" applyFont="1" applyFill="1"/>
    <xf numFmtId="4" fontId="118" fillId="0" borderId="0" xfId="0" applyNumberFormat="1" applyFont="1"/>
    <xf numFmtId="49" fontId="97" fillId="0" borderId="1" xfId="0" applyNumberFormat="1" applyFont="1" applyBorder="1" applyAlignment="1" applyProtection="1">
      <alignment horizontal="left" wrapText="1"/>
      <protection locked="0"/>
    </xf>
    <xf numFmtId="3" fontId="71" fillId="0" borderId="1" xfId="0" applyNumberFormat="1" applyFont="1" applyFill="1" applyBorder="1" applyAlignment="1">
      <alignment horizontal="center"/>
    </xf>
    <xf numFmtId="0" fontId="71" fillId="0" borderId="0" xfId="0" applyFont="1" applyAlignment="1">
      <alignment wrapText="1"/>
    </xf>
    <xf numFmtId="0" fontId="97" fillId="0" borderId="0" xfId="0" applyFont="1"/>
    <xf numFmtId="3" fontId="124" fillId="0" borderId="1" xfId="0" applyNumberFormat="1" applyFont="1" applyFill="1" applyBorder="1" applyAlignment="1">
      <alignment horizontal="center" wrapText="1"/>
    </xf>
    <xf numFmtId="3" fontId="122" fillId="0" borderId="1" xfId="0" applyNumberFormat="1" applyFont="1" applyFill="1" applyBorder="1" applyAlignment="1">
      <alignment horizontal="center" wrapText="1"/>
    </xf>
    <xf numFmtId="3" fontId="124" fillId="0" borderId="1" xfId="0" applyNumberFormat="1" applyFont="1" applyBorder="1" applyAlignment="1">
      <alignment horizontal="center" wrapText="1"/>
    </xf>
    <xf numFmtId="0" fontId="122" fillId="0" borderId="0" xfId="0" applyFont="1"/>
    <xf numFmtId="0" fontId="122" fillId="0" borderId="0" xfId="0" applyFont="1" applyFill="1"/>
    <xf numFmtId="3" fontId="123" fillId="0" borderId="1" xfId="0" applyNumberFormat="1" applyFont="1" applyBorder="1" applyAlignment="1">
      <alignment horizontal="center" wrapText="1"/>
    </xf>
    <xf numFmtId="3" fontId="123" fillId="0" borderId="1" xfId="0" applyNumberFormat="1" applyFont="1" applyFill="1" applyBorder="1" applyAlignment="1" applyProtection="1">
      <alignment horizontal="center" wrapText="1"/>
      <protection locked="0"/>
    </xf>
    <xf numFmtId="49" fontId="124" fillId="0" borderId="1" xfId="2" applyNumberFormat="1" applyFont="1" applyFill="1" applyBorder="1" applyAlignment="1">
      <alignment horizontal="center" wrapText="1"/>
    </xf>
    <xf numFmtId="49" fontId="124" fillId="0" borderId="1" xfId="2" applyNumberFormat="1" applyFont="1" applyFill="1" applyBorder="1" applyAlignment="1">
      <alignment horizontal="left" wrapText="1"/>
    </xf>
    <xf numFmtId="49" fontId="40" fillId="0" borderId="3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/>
    <xf numFmtId="0" fontId="12" fillId="0" borderId="3" xfId="0" applyFont="1" applyBorder="1"/>
    <xf numFmtId="0" fontId="12" fillId="0" borderId="1" xfId="0" applyFont="1" applyBorder="1"/>
    <xf numFmtId="3" fontId="16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 wrapText="1"/>
    </xf>
    <xf numFmtId="0" fontId="125" fillId="0" borderId="0" xfId="0" applyFont="1" applyFill="1"/>
    <xf numFmtId="0" fontId="125" fillId="6" borderId="0" xfId="0" applyFont="1" applyFill="1"/>
    <xf numFmtId="0" fontId="63" fillId="0" borderId="1" xfId="0" applyFont="1" applyBorder="1" applyAlignment="1">
      <alignment wrapText="1"/>
    </xf>
    <xf numFmtId="49" fontId="74" fillId="2" borderId="1" xfId="1" applyNumberFormat="1" applyFont="1" applyFill="1" applyBorder="1" applyAlignment="1" applyProtection="1">
      <alignment horizontal="center" wrapText="1"/>
      <protection locked="0"/>
    </xf>
    <xf numFmtId="3" fontId="74" fillId="2" borderId="1" xfId="0" applyNumberFormat="1" applyFont="1" applyFill="1" applyBorder="1" applyAlignment="1">
      <alignment horizontal="center" wrapText="1"/>
    </xf>
    <xf numFmtId="49" fontId="106" fillId="2" borderId="1" xfId="0" applyNumberFormat="1" applyFont="1" applyFill="1" applyBorder="1" applyAlignment="1" applyProtection="1">
      <alignment horizontal="center" wrapText="1"/>
      <protection locked="0"/>
    </xf>
    <xf numFmtId="3" fontId="74" fillId="0" borderId="0" xfId="0" applyNumberFormat="1" applyFont="1" applyFill="1" applyAlignment="1">
      <alignment horizontal="center"/>
    </xf>
    <xf numFmtId="3" fontId="74" fillId="0" borderId="0" xfId="0" applyNumberFormat="1" applyFont="1" applyAlignment="1">
      <alignment horizontal="center"/>
    </xf>
    <xf numFmtId="0" fontId="18" fillId="0" borderId="1" xfId="0" applyFont="1" applyFill="1" applyBorder="1" applyAlignment="1">
      <alignment horizontal="left" wrapText="1"/>
    </xf>
    <xf numFmtId="0" fontId="50" fillId="0" borderId="0" xfId="0" applyFont="1" applyFill="1"/>
    <xf numFmtId="3" fontId="62" fillId="0" borderId="0" xfId="0" applyNumberFormat="1" applyFont="1" applyFill="1"/>
    <xf numFmtId="3" fontId="96" fillId="0" borderId="1" xfId="0" applyNumberFormat="1" applyFont="1" applyFill="1" applyBorder="1" applyAlignment="1">
      <alignment horizontal="center"/>
    </xf>
    <xf numFmtId="3" fontId="18" fillId="0" borderId="1" xfId="0" applyNumberFormat="1" applyFont="1" applyBorder="1"/>
    <xf numFmtId="49" fontId="20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4" fontId="51" fillId="0" borderId="0" xfId="0" applyNumberFormat="1" applyFont="1"/>
    <xf numFmtId="0" fontId="18" fillId="0" borderId="0" xfId="0" applyFont="1" applyAlignment="1">
      <alignment wrapText="1"/>
    </xf>
    <xf numFmtId="3" fontId="96" fillId="0" borderId="1" xfId="0" applyNumberFormat="1" applyFont="1" applyFill="1" applyBorder="1" applyAlignment="1">
      <alignment horizontal="center" wrapText="1"/>
    </xf>
    <xf numFmtId="4" fontId="121" fillId="0" borderId="0" xfId="0" applyNumberFormat="1" applyFont="1" applyFill="1"/>
    <xf numFmtId="4" fontId="51" fillId="0" borderId="0" xfId="0" applyNumberFormat="1" applyFont="1" applyFill="1"/>
    <xf numFmtId="3" fontId="16" fillId="0" borderId="2" xfId="0" applyNumberFormat="1" applyFont="1" applyBorder="1" applyAlignment="1">
      <alignment horizontal="center" wrapText="1"/>
    </xf>
    <xf numFmtId="0" fontId="63" fillId="0" borderId="0" xfId="0" applyFont="1"/>
    <xf numFmtId="49" fontId="21" fillId="5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14" xfId="0" applyNumberFormat="1" applyFont="1" applyFill="1" applyBorder="1" applyAlignment="1">
      <alignment horizontal="center" wrapText="1"/>
    </xf>
    <xf numFmtId="4" fontId="62" fillId="0" borderId="0" xfId="0" applyNumberFormat="1" applyFont="1"/>
    <xf numFmtId="49" fontId="18" fillId="3" borderId="1" xfId="0" applyNumberFormat="1" applyFont="1" applyFill="1" applyBorder="1" applyAlignment="1">
      <alignment horizontal="center" wrapText="1"/>
    </xf>
    <xf numFmtId="49" fontId="18" fillId="3" borderId="1" xfId="0" applyNumberFormat="1" applyFont="1" applyFill="1" applyBorder="1" applyAlignment="1">
      <alignment horizontal="left" wrapText="1"/>
    </xf>
    <xf numFmtId="0" fontId="126" fillId="0" borderId="0" xfId="0" applyFont="1"/>
    <xf numFmtId="0" fontId="30" fillId="5" borderId="1" xfId="0" applyFont="1" applyFill="1" applyBorder="1" applyAlignment="1"/>
    <xf numFmtId="0" fontId="30" fillId="5" borderId="1" xfId="0" applyFont="1" applyFill="1" applyBorder="1" applyAlignment="1">
      <alignment horizontal="center"/>
    </xf>
    <xf numFmtId="49" fontId="18" fillId="0" borderId="14" xfId="0" applyNumberFormat="1" applyFont="1" applyBorder="1" applyAlignment="1">
      <alignment horizontal="center" wrapText="1"/>
    </xf>
    <xf numFmtId="0" fontId="0" fillId="0" borderId="1" xfId="0" applyFont="1" applyBorder="1"/>
    <xf numFmtId="49" fontId="30" fillId="5" borderId="1" xfId="0" applyNumberFormat="1" applyFont="1" applyFill="1" applyBorder="1" applyAlignment="1">
      <alignment horizontal="center"/>
    </xf>
    <xf numFmtId="49" fontId="20" fillId="5" borderId="1" xfId="0" applyNumberFormat="1" applyFont="1" applyFill="1" applyBorder="1" applyAlignment="1" applyProtection="1">
      <alignment horizontal="left" wrapText="1"/>
      <protection locked="0"/>
    </xf>
    <xf numFmtId="0" fontId="30" fillId="5" borderId="1" xfId="0" applyFont="1" applyFill="1" applyBorder="1" applyAlignment="1">
      <alignment horizontal="justify" wrapText="1"/>
    </xf>
    <xf numFmtId="0" fontId="30" fillId="5" borderId="1" xfId="0" applyFont="1" applyFill="1" applyBorder="1" applyAlignment="1">
      <alignment horizontal="center" wrapText="1"/>
    </xf>
    <xf numFmtId="49" fontId="30" fillId="4" borderId="1" xfId="0" applyNumberFormat="1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 wrapText="1"/>
    </xf>
    <xf numFmtId="3" fontId="30" fillId="4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center" vertical="center"/>
    </xf>
    <xf numFmtId="4" fontId="30" fillId="4" borderId="1" xfId="0" applyNumberFormat="1" applyFont="1" applyFill="1" applyBorder="1" applyAlignment="1">
      <alignment horizontal="center"/>
    </xf>
    <xf numFmtId="4" fontId="62" fillId="0" borderId="0" xfId="0" applyNumberFormat="1" applyFont="1" applyAlignment="1"/>
    <xf numFmtId="49" fontId="89" fillId="0" borderId="14" xfId="0" applyNumberFormat="1" applyFont="1" applyFill="1" applyBorder="1" applyAlignment="1">
      <alignment horizontal="center" wrapText="1"/>
    </xf>
    <xf numFmtId="3" fontId="71" fillId="0" borderId="4" xfId="0" applyNumberFormat="1" applyFont="1" applyBorder="1" applyAlignment="1">
      <alignment horizontal="center"/>
    </xf>
    <xf numFmtId="3" fontId="68" fillId="0" borderId="1" xfId="0" applyNumberFormat="1" applyFont="1" applyBorder="1"/>
    <xf numFmtId="3" fontId="15" fillId="0" borderId="1" xfId="0" applyNumberFormat="1" applyFont="1" applyBorder="1"/>
    <xf numFmtId="3" fontId="30" fillId="0" borderId="1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horizontal="left" wrapText="1"/>
    </xf>
    <xf numFmtId="49" fontId="28" fillId="0" borderId="7" xfId="0" applyNumberFormat="1" applyFont="1" applyBorder="1" applyAlignment="1" applyProtection="1">
      <alignment horizontal="left" wrapText="1"/>
      <protection locked="0"/>
    </xf>
    <xf numFmtId="0" fontId="127" fillId="0" borderId="0" xfId="0" applyFont="1" applyAlignment="1">
      <alignment wrapText="1"/>
    </xf>
    <xf numFmtId="0" fontId="72" fillId="0" borderId="0" xfId="0" applyFont="1" applyBorder="1" applyAlignment="1">
      <alignment wrapText="1"/>
    </xf>
    <xf numFmtId="0" fontId="54" fillId="0" borderId="45" xfId="0" applyFont="1" applyBorder="1" applyAlignment="1">
      <alignment horizontal="left" wrapText="1"/>
    </xf>
    <xf numFmtId="0" fontId="56" fillId="0" borderId="46" xfId="0" applyFont="1" applyBorder="1" applyAlignment="1">
      <alignment horizontal="left" wrapText="1"/>
    </xf>
    <xf numFmtId="3" fontId="26" fillId="0" borderId="47" xfId="0" applyNumberFormat="1" applyFont="1" applyBorder="1" applyAlignment="1">
      <alignment wrapText="1"/>
    </xf>
    <xf numFmtId="3" fontId="26" fillId="0" borderId="47" xfId="0" applyNumberFormat="1" applyFont="1" applyBorder="1" applyAlignment="1">
      <alignment horizontal="right" wrapText="1"/>
    </xf>
    <xf numFmtId="3" fontId="99" fillId="0" borderId="47" xfId="0" applyNumberFormat="1" applyFont="1" applyBorder="1" applyAlignment="1">
      <alignment horizontal="center" wrapText="1"/>
    </xf>
    <xf numFmtId="3" fontId="99" fillId="0" borderId="48" xfId="0" applyNumberFormat="1" applyFont="1" applyBorder="1" applyAlignment="1">
      <alignment horizontal="center" wrapText="1"/>
    </xf>
    <xf numFmtId="0" fontId="57" fillId="0" borderId="49" xfId="0" applyFont="1" applyBorder="1" applyAlignment="1">
      <alignment horizontal="left" wrapText="1"/>
    </xf>
    <xf numFmtId="0" fontId="24" fillId="0" borderId="50" xfId="0" applyFont="1" applyBorder="1" applyAlignment="1">
      <alignment horizontal="left" wrapText="1"/>
    </xf>
    <xf numFmtId="3" fontId="99" fillId="0" borderId="47" xfId="0" applyNumberFormat="1" applyFont="1" applyBorder="1" applyAlignment="1">
      <alignment horizontal="right" wrapText="1"/>
    </xf>
    <xf numFmtId="0" fontId="24" fillId="0" borderId="11" xfId="0" applyFont="1" applyBorder="1" applyAlignment="1">
      <alignment horizontal="left" wrapText="1"/>
    </xf>
    <xf numFmtId="0" fontId="25" fillId="0" borderId="51" xfId="0" applyFont="1" applyBorder="1" applyAlignment="1">
      <alignment horizontal="left" wrapText="1"/>
    </xf>
    <xf numFmtId="49" fontId="28" fillId="0" borderId="47" xfId="0" applyNumberFormat="1" applyFont="1" applyBorder="1" applyAlignment="1" applyProtection="1">
      <alignment horizontal="left" wrapText="1"/>
      <protection locked="0"/>
    </xf>
    <xf numFmtId="3" fontId="26" fillId="0" borderId="48" xfId="0" applyNumberFormat="1" applyFont="1" applyBorder="1" applyAlignment="1">
      <alignment horizontal="right" wrapText="1"/>
    </xf>
    <xf numFmtId="0" fontId="55" fillId="0" borderId="51" xfId="0" applyFont="1" applyBorder="1" applyAlignment="1">
      <alignment horizontal="left" wrapText="1"/>
    </xf>
    <xf numFmtId="0" fontId="24" fillId="0" borderId="47" xfId="0" applyFont="1" applyBorder="1" applyAlignment="1">
      <alignment horizontal="left"/>
    </xf>
    <xf numFmtId="3" fontId="99" fillId="0" borderId="48" xfId="0" applyNumberFormat="1" applyFont="1" applyBorder="1" applyAlignment="1">
      <alignment horizontal="right" wrapText="1"/>
    </xf>
    <xf numFmtId="0" fontId="24" fillId="0" borderId="47" xfId="0" applyFont="1" applyBorder="1" applyAlignment="1">
      <alignment horizontal="left" wrapText="1"/>
    </xf>
    <xf numFmtId="0" fontId="56" fillId="0" borderId="47" xfId="0" applyFont="1" applyBorder="1" applyAlignment="1">
      <alignment horizontal="left"/>
    </xf>
    <xf numFmtId="0" fontId="24" fillId="0" borderId="12" xfId="0" applyFont="1" applyBorder="1" applyAlignment="1">
      <alignment horizontal="left" wrapText="1"/>
    </xf>
    <xf numFmtId="3" fontId="99" fillId="0" borderId="47" xfId="0" applyNumberFormat="1" applyFont="1" applyBorder="1" applyAlignment="1">
      <alignment wrapText="1"/>
    </xf>
    <xf numFmtId="49" fontId="24" fillId="0" borderId="47" xfId="0" applyNumberFormat="1" applyFont="1" applyBorder="1" applyAlignment="1">
      <alignment horizontal="left" wrapText="1"/>
    </xf>
    <xf numFmtId="3" fontId="26" fillId="0" borderId="47" xfId="0" applyNumberFormat="1" applyFont="1" applyBorder="1" applyAlignment="1" applyProtection="1">
      <alignment horizontal="right" wrapText="1"/>
      <protection locked="0"/>
    </xf>
    <xf numFmtId="49" fontId="52" fillId="0" borderId="47" xfId="0" applyNumberFormat="1" applyFont="1" applyBorder="1" applyAlignment="1" applyProtection="1">
      <alignment horizontal="left" wrapText="1"/>
      <protection locked="0"/>
    </xf>
    <xf numFmtId="3" fontId="26" fillId="0" borderId="47" xfId="0" applyNumberFormat="1" applyFont="1" applyBorder="1" applyAlignment="1">
      <alignment horizontal="center" wrapText="1"/>
    </xf>
    <xf numFmtId="3" fontId="26" fillId="0" borderId="48" xfId="0" applyNumberFormat="1" applyFont="1" applyBorder="1" applyAlignment="1">
      <alignment horizontal="center" wrapText="1"/>
    </xf>
    <xf numFmtId="0" fontId="24" fillId="0" borderId="0" xfId="0" applyFont="1" applyBorder="1" applyAlignment="1">
      <alignment wrapText="1"/>
    </xf>
    <xf numFmtId="0" fontId="24" fillId="0" borderId="47" xfId="0" applyFont="1" applyBorder="1" applyAlignment="1">
      <alignment wrapText="1"/>
    </xf>
    <xf numFmtId="0" fontId="56" fillId="0" borderId="47" xfId="0" applyFont="1" applyBorder="1" applyAlignment="1">
      <alignment horizontal="left" wrapText="1"/>
    </xf>
    <xf numFmtId="49" fontId="52" fillId="0" borderId="0" xfId="0" applyNumberFormat="1" applyFont="1" applyBorder="1" applyAlignment="1" applyProtection="1">
      <alignment horizontal="left" wrapText="1"/>
      <protection locked="0"/>
    </xf>
    <xf numFmtId="0" fontId="72" fillId="0" borderId="0" xfId="0" applyFont="1" applyAlignment="1">
      <alignment wrapText="1"/>
    </xf>
    <xf numFmtId="0" fontId="99" fillId="0" borderId="47" xfId="0" applyFont="1" applyBorder="1" applyAlignment="1">
      <alignment horizontal="center" wrapText="1"/>
    </xf>
    <xf numFmtId="3" fontId="99" fillId="0" borderId="47" xfId="0" applyNumberFormat="1" applyFont="1" applyFill="1" applyBorder="1" applyAlignment="1">
      <alignment horizontal="right" wrapText="1"/>
    </xf>
    <xf numFmtId="3" fontId="99" fillId="0" borderId="48" xfId="0" applyNumberFormat="1" applyFont="1" applyFill="1" applyBorder="1" applyAlignment="1">
      <alignment horizontal="center" wrapText="1"/>
    </xf>
    <xf numFmtId="0" fontId="99" fillId="0" borderId="47" xfId="0" applyFont="1" applyBorder="1" applyAlignment="1">
      <alignment horizontal="right" wrapText="1"/>
    </xf>
    <xf numFmtId="0" fontId="54" fillId="0" borderId="51" xfId="0" applyFont="1" applyBorder="1" applyAlignment="1">
      <alignment horizontal="left" wrapText="1"/>
    </xf>
    <xf numFmtId="0" fontId="53" fillId="0" borderId="47" xfId="0" applyFont="1" applyBorder="1"/>
    <xf numFmtId="0" fontId="56" fillId="0" borderId="47" xfId="0" applyFont="1" applyBorder="1" applyAlignment="1">
      <alignment wrapText="1"/>
    </xf>
    <xf numFmtId="0" fontId="26" fillId="0" borderId="47" xfId="0" applyFont="1" applyBorder="1" applyAlignment="1">
      <alignment horizontal="right" wrapText="1"/>
    </xf>
    <xf numFmtId="0" fontId="57" fillId="0" borderId="51" xfId="0" applyFont="1" applyBorder="1" applyAlignment="1">
      <alignment horizontal="left" wrapText="1"/>
    </xf>
    <xf numFmtId="0" fontId="24" fillId="0" borderId="12" xfId="0" applyFont="1" applyBorder="1"/>
    <xf numFmtId="0" fontId="24" fillId="0" borderId="0" xfId="0" applyFont="1" applyAlignment="1">
      <alignment wrapText="1"/>
    </xf>
    <xf numFmtId="3" fontId="26" fillId="0" borderId="47" xfId="0" applyNumberFormat="1" applyFont="1" applyBorder="1" applyAlignment="1">
      <alignment horizontal="right" vertical="center" wrapText="1"/>
    </xf>
    <xf numFmtId="3" fontId="99" fillId="0" borderId="48" xfId="0" applyNumberFormat="1" applyFont="1" applyBorder="1" applyAlignment="1">
      <alignment horizontal="center" vertical="center" wrapText="1"/>
    </xf>
    <xf numFmtId="0" fontId="57" fillId="0" borderId="52" xfId="0" applyFont="1" applyBorder="1" applyAlignment="1">
      <alignment horizontal="left"/>
    </xf>
    <xf numFmtId="3" fontId="99" fillId="0" borderId="48" xfId="0" applyNumberFormat="1" applyFont="1" applyBorder="1" applyAlignment="1">
      <alignment wrapText="1"/>
    </xf>
    <xf numFmtId="0" fontId="72" fillId="0" borderId="47" xfId="0" applyFont="1" applyBorder="1" applyAlignment="1">
      <alignment horizontal="left" vertical="center" wrapText="1"/>
    </xf>
    <xf numFmtId="0" fontId="54" fillId="0" borderId="52" xfId="0" applyFont="1" applyBorder="1" applyAlignment="1">
      <alignment horizontal="left"/>
    </xf>
    <xf numFmtId="0" fontId="127" fillId="0" borderId="47" xfId="0" applyFont="1" applyBorder="1" applyAlignment="1">
      <alignment horizontal="left" wrapText="1"/>
    </xf>
    <xf numFmtId="0" fontId="54" fillId="0" borderId="51" xfId="0" applyFont="1" applyBorder="1" applyAlignment="1">
      <alignment horizontal="left"/>
    </xf>
    <xf numFmtId="0" fontId="99" fillId="0" borderId="48" xfId="0" applyFont="1" applyBorder="1" applyAlignment="1">
      <alignment horizontal="center" wrapText="1"/>
    </xf>
    <xf numFmtId="0" fontId="72" fillId="0" borderId="47" xfId="0" applyFont="1" applyBorder="1" applyAlignment="1">
      <alignment wrapText="1"/>
    </xf>
    <xf numFmtId="3" fontId="26" fillId="0" borderId="47" xfId="0" applyNumberFormat="1" applyFont="1" applyBorder="1" applyAlignment="1" applyProtection="1">
      <alignment wrapText="1"/>
      <protection locked="0"/>
    </xf>
    <xf numFmtId="4" fontId="99" fillId="0" borderId="47" xfId="0" applyNumberFormat="1" applyFont="1" applyBorder="1" applyAlignment="1">
      <alignment horizontal="center" wrapText="1"/>
    </xf>
    <xf numFmtId="4" fontId="99" fillId="0" borderId="48" xfId="0" applyNumberFormat="1" applyFont="1" applyBorder="1" applyAlignment="1">
      <alignment horizontal="center" wrapText="1"/>
    </xf>
    <xf numFmtId="0" fontId="56" fillId="0" borderId="47" xfId="0" applyFont="1" applyBorder="1"/>
    <xf numFmtId="0" fontId="24" fillId="0" borderId="53" xfId="0" applyFont="1" applyBorder="1" applyAlignment="1">
      <alignment wrapText="1"/>
    </xf>
    <xf numFmtId="0" fontId="127" fillId="0" borderId="47" xfId="0" applyFont="1" applyBorder="1" applyAlignment="1">
      <alignment wrapText="1"/>
    </xf>
    <xf numFmtId="0" fontId="56" fillId="0" borderId="53" xfId="0" applyFont="1" applyBorder="1" applyAlignment="1">
      <alignment wrapText="1"/>
    </xf>
    <xf numFmtId="0" fontId="56" fillId="0" borderId="47" xfId="0" applyFont="1" applyFill="1" applyBorder="1" applyAlignment="1" applyProtection="1">
      <alignment horizontal="left" wrapText="1"/>
    </xf>
    <xf numFmtId="0" fontId="24" fillId="0" borderId="54" xfId="0" applyNumberFormat="1" applyFont="1" applyBorder="1" applyAlignment="1">
      <alignment horizontal="left" wrapText="1"/>
    </xf>
    <xf numFmtId="0" fontId="24" fillId="0" borderId="55" xfId="0" applyNumberFormat="1" applyFont="1" applyBorder="1" applyAlignment="1">
      <alignment horizontal="left" wrapText="1"/>
    </xf>
    <xf numFmtId="0" fontId="25" fillId="0" borderId="56" xfId="0" applyFont="1" applyBorder="1" applyAlignment="1">
      <alignment horizontal="left" wrapText="1"/>
    </xf>
    <xf numFmtId="49" fontId="128" fillId="0" borderId="57" xfId="0" applyNumberFormat="1" applyFont="1" applyBorder="1" applyAlignment="1" applyProtection="1">
      <alignment horizontal="left" wrapText="1"/>
      <protection locked="0"/>
    </xf>
    <xf numFmtId="3" fontId="26" fillId="0" borderId="57" xfId="0" applyNumberFormat="1" applyFont="1" applyBorder="1" applyAlignment="1" applyProtection="1">
      <alignment horizontal="right" wrapText="1"/>
      <protection locked="0"/>
    </xf>
    <xf numFmtId="3" fontId="26" fillId="0" borderId="57" xfId="0" applyNumberFormat="1" applyFont="1" applyBorder="1" applyAlignment="1">
      <alignment horizontal="right" wrapText="1"/>
    </xf>
    <xf numFmtId="3" fontId="99" fillId="0" borderId="57" xfId="0" applyNumberFormat="1" applyFont="1" applyBorder="1" applyAlignment="1">
      <alignment horizontal="center" wrapText="1"/>
    </xf>
    <xf numFmtId="3" fontId="99" fillId="0" borderId="58" xfId="0" applyNumberFormat="1" applyFont="1" applyBorder="1" applyAlignment="1">
      <alignment horizontal="center" wrapText="1"/>
    </xf>
    <xf numFmtId="0" fontId="99" fillId="0" borderId="57" xfId="0" applyFont="1" applyBorder="1" applyAlignment="1">
      <alignment horizontal="center" wrapText="1"/>
    </xf>
    <xf numFmtId="0" fontId="99" fillId="0" borderId="58" xfId="0" applyFont="1" applyBorder="1" applyAlignment="1">
      <alignment horizontal="center" wrapText="1"/>
    </xf>
    <xf numFmtId="0" fontId="57" fillId="0" borderId="59" xfId="0" applyFont="1" applyBorder="1" applyAlignment="1">
      <alignment horizontal="left"/>
    </xf>
    <xf numFmtId="0" fontId="72" fillId="0" borderId="57" xfId="0" applyFont="1" applyBorder="1" applyAlignment="1">
      <alignment horizontal="left" wrapText="1"/>
    </xf>
    <xf numFmtId="3" fontId="99" fillId="0" borderId="57" xfId="0" applyNumberFormat="1" applyFont="1" applyBorder="1" applyAlignment="1">
      <alignment horizontal="right" wrapText="1"/>
    </xf>
    <xf numFmtId="0" fontId="60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wrapText="1"/>
    </xf>
    <xf numFmtId="3" fontId="26" fillId="0" borderId="61" xfId="0" applyNumberFormat="1" applyFont="1" applyBorder="1" applyAlignment="1">
      <alignment horizontal="right" wrapText="1"/>
    </xf>
    <xf numFmtId="3" fontId="26" fillId="0" borderId="62" xfId="0" applyNumberFormat="1" applyFont="1" applyBorder="1" applyAlignment="1">
      <alignment horizontal="right" wrapText="1"/>
    </xf>
    <xf numFmtId="0" fontId="114" fillId="0" borderId="63" xfId="0" applyFont="1" applyBorder="1" applyAlignment="1">
      <alignment horizontal="right"/>
    </xf>
    <xf numFmtId="3" fontId="18" fillId="0" borderId="66" xfId="0" applyNumberFormat="1" applyFont="1" applyBorder="1" applyAlignment="1">
      <alignment horizontal="right"/>
    </xf>
    <xf numFmtId="3" fontId="18" fillId="0" borderId="66" xfId="0" applyNumberFormat="1" applyFont="1" applyBorder="1"/>
    <xf numFmtId="3" fontId="18" fillId="0" borderId="24" xfId="0" applyNumberFormat="1" applyFont="1" applyBorder="1" applyAlignment="1">
      <alignment horizontal="right"/>
    </xf>
    <xf numFmtId="49" fontId="65" fillId="0" borderId="1" xfId="0" applyNumberFormat="1" applyFont="1" applyFill="1" applyBorder="1" applyAlignment="1" applyProtection="1">
      <alignment horizontal="left" wrapText="1"/>
      <protection locked="0"/>
    </xf>
    <xf numFmtId="3" fontId="30" fillId="0" borderId="24" xfId="0" applyNumberFormat="1" applyFont="1" applyBorder="1" applyAlignment="1">
      <alignment horizontal="right"/>
    </xf>
    <xf numFmtId="49" fontId="18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 wrapText="1"/>
    </xf>
    <xf numFmtId="3" fontId="18" fillId="0" borderId="36" xfId="0" applyNumberFormat="1" applyFont="1" applyBorder="1" applyAlignment="1">
      <alignment horizontal="right" vertical="center"/>
    </xf>
    <xf numFmtId="0" fontId="18" fillId="0" borderId="27" xfId="0" applyFont="1" applyBorder="1" applyAlignment="1">
      <alignment horizontal="left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4" fontId="32" fillId="0" borderId="17" xfId="0" applyNumberFormat="1" applyFont="1" applyBorder="1" applyAlignment="1">
      <alignment horizontal="center"/>
    </xf>
    <xf numFmtId="49" fontId="44" fillId="0" borderId="0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9" fontId="21" fillId="0" borderId="4" xfId="0" applyNumberFormat="1" applyFont="1" applyFill="1" applyBorder="1" applyAlignment="1">
      <alignment horizontal="center" wrapText="1"/>
    </xf>
    <xf numFmtId="49" fontId="21" fillId="0" borderId="16" xfId="0" applyNumberFormat="1" applyFont="1" applyFill="1" applyBorder="1" applyAlignment="1">
      <alignment horizontal="center" wrapText="1"/>
    </xf>
    <xf numFmtId="0" fontId="18" fillId="0" borderId="3" xfId="0" applyFont="1" applyBorder="1" applyAlignment="1">
      <alignment horizontal="left" wrapText="1"/>
    </xf>
    <xf numFmtId="49" fontId="61" fillId="0" borderId="0" xfId="0" applyNumberFormat="1" applyFont="1" applyBorder="1" applyAlignment="1" applyProtection="1">
      <alignment horizontal="left"/>
      <protection locked="0"/>
    </xf>
    <xf numFmtId="0" fontId="99" fillId="0" borderId="0" xfId="0" applyFont="1" applyAlignment="1"/>
    <xf numFmtId="49" fontId="44" fillId="0" borderId="0" xfId="0" applyNumberFormat="1" applyFont="1" applyBorder="1" applyAlignment="1" applyProtection="1">
      <alignment horizontal="center" vertical="top"/>
      <protection locked="0"/>
    </xf>
    <xf numFmtId="49" fontId="53" fillId="0" borderId="3" xfId="0" applyNumberFormat="1" applyFont="1" applyBorder="1" applyAlignment="1">
      <alignment horizontal="center" vertical="center"/>
    </xf>
    <xf numFmtId="49" fontId="53" fillId="0" borderId="4" xfId="0" applyNumberFormat="1" applyFont="1" applyBorder="1" applyAlignment="1">
      <alignment horizontal="center" vertical="center"/>
    </xf>
    <xf numFmtId="49" fontId="53" fillId="0" borderId="3" xfId="0" applyNumberFormat="1" applyFont="1" applyBorder="1" applyAlignment="1">
      <alignment horizontal="center" vertical="center" wrapText="1"/>
    </xf>
    <xf numFmtId="49" fontId="53" fillId="0" borderId="4" xfId="0" applyNumberFormat="1" applyFont="1" applyBorder="1" applyAlignment="1">
      <alignment horizontal="center" vertical="center" wrapText="1"/>
    </xf>
    <xf numFmtId="49" fontId="53" fillId="0" borderId="14" xfId="0" applyNumberFormat="1" applyFont="1" applyBorder="1" applyAlignment="1">
      <alignment horizontal="center" vertical="center" wrapText="1"/>
    </xf>
    <xf numFmtId="49" fontId="53" fillId="0" borderId="2" xfId="0" applyNumberFormat="1" applyFont="1" applyBorder="1" applyAlignment="1">
      <alignment horizontal="center" vertical="center" wrapText="1"/>
    </xf>
    <xf numFmtId="2" fontId="99" fillId="0" borderId="0" xfId="0" applyNumberFormat="1" applyFont="1" applyAlignment="1"/>
    <xf numFmtId="2" fontId="0" fillId="0" borderId="0" xfId="0" applyNumberFormat="1" applyAlignment="1"/>
    <xf numFmtId="49" fontId="129" fillId="0" borderId="0" xfId="0" applyNumberFormat="1" applyFont="1" applyBorder="1" applyAlignment="1" applyProtection="1">
      <alignment horizontal="right"/>
      <protection locked="0"/>
    </xf>
    <xf numFmtId="0" fontId="60" fillId="0" borderId="0" xfId="0" applyFont="1" applyAlignment="1">
      <alignment horizontal="right"/>
    </xf>
    <xf numFmtId="0" fontId="40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49" fontId="43" fillId="0" borderId="0" xfId="3" applyNumberFormat="1" applyFont="1" applyFill="1" applyBorder="1" applyAlignment="1" applyProtection="1">
      <alignment horizontal="left" vertical="top" wrapText="1"/>
      <protection locked="0"/>
    </xf>
    <xf numFmtId="0" fontId="34" fillId="0" borderId="3" xfId="3" applyFont="1" applyFill="1" applyBorder="1" applyAlignment="1">
      <alignment horizontal="center" vertical="center" wrapText="1"/>
    </xf>
    <xf numFmtId="0" fontId="34" fillId="0" borderId="4" xfId="3" applyFont="1" applyFill="1" applyBorder="1" applyAlignment="1">
      <alignment horizontal="center" vertical="center" wrapText="1"/>
    </xf>
    <xf numFmtId="49" fontId="35" fillId="0" borderId="3" xfId="3" applyNumberFormat="1" applyFont="1" applyFill="1" applyBorder="1" applyAlignment="1">
      <alignment horizontal="center" vertical="center" wrapText="1"/>
    </xf>
    <xf numFmtId="49" fontId="35" fillId="0" borderId="4" xfId="3" applyNumberFormat="1" applyFont="1" applyFill="1" applyBorder="1" applyAlignment="1">
      <alignment horizontal="center" vertical="center" wrapText="1"/>
    </xf>
    <xf numFmtId="0" fontId="35" fillId="0" borderId="3" xfId="3" applyFont="1" applyFill="1" applyBorder="1" applyAlignment="1">
      <alignment horizontal="center" vertical="center"/>
    </xf>
    <xf numFmtId="0" fontId="35" fillId="0" borderId="4" xfId="3" applyFont="1" applyFill="1" applyBorder="1" applyAlignment="1">
      <alignment horizontal="center" vertical="center"/>
    </xf>
    <xf numFmtId="0" fontId="35" fillId="0" borderId="3" xfId="3" applyFont="1" applyFill="1" applyBorder="1" applyAlignment="1">
      <alignment horizontal="center" vertical="center" wrapText="1"/>
    </xf>
    <xf numFmtId="0" fontId="35" fillId="0" borderId="4" xfId="3" applyFont="1" applyFill="1" applyBorder="1" applyAlignment="1">
      <alignment horizontal="center" vertical="center" wrapText="1"/>
    </xf>
    <xf numFmtId="0" fontId="35" fillId="0" borderId="14" xfId="3" applyFont="1" applyFill="1" applyBorder="1" applyAlignment="1">
      <alignment horizontal="center" vertical="center"/>
    </xf>
    <xf numFmtId="0" fontId="35" fillId="0" borderId="2" xfId="3" applyFont="1" applyFill="1" applyBorder="1" applyAlignment="1">
      <alignment horizontal="center" vertical="center"/>
    </xf>
    <xf numFmtId="49" fontId="37" fillId="0" borderId="14" xfId="3" applyNumberFormat="1" applyFon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2" xfId="0" applyBorder="1" applyAlignment="1">
      <alignment wrapText="1"/>
    </xf>
    <xf numFmtId="49" fontId="25" fillId="0" borderId="0" xfId="3" applyNumberFormat="1" applyFont="1" applyFill="1" applyBorder="1" applyAlignment="1" applyProtection="1">
      <alignment horizontal="left" wrapText="1"/>
      <protection locked="0"/>
    </xf>
    <xf numFmtId="0" fontId="98" fillId="0" borderId="0" xfId="0" applyFont="1" applyAlignment="1"/>
    <xf numFmtId="0" fontId="18" fillId="0" borderId="0" xfId="3" applyFont="1" applyAlignment="1"/>
    <xf numFmtId="0" fontId="18" fillId="0" borderId="0" xfId="3" applyFont="1" applyAlignment="1">
      <alignment horizontal="right"/>
    </xf>
    <xf numFmtId="1" fontId="33" fillId="0" borderId="0" xfId="3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center"/>
    </xf>
    <xf numFmtId="49" fontId="103" fillId="0" borderId="0" xfId="3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3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8" fillId="0" borderId="25" xfId="0" applyFont="1" applyBorder="1" applyAlignment="1"/>
    <xf numFmtId="0" fontId="50" fillId="0" borderId="26" xfId="0" applyFont="1" applyBorder="1" applyAlignment="1"/>
    <xf numFmtId="0" fontId="18" fillId="0" borderId="64" xfId="0" applyFont="1" applyBorder="1" applyAlignment="1"/>
    <xf numFmtId="0" fontId="50" fillId="0" borderId="65" xfId="0" applyFont="1" applyBorder="1" applyAlignment="1"/>
    <xf numFmtId="0" fontId="112" fillId="0" borderId="21" xfId="0" applyFont="1" applyBorder="1" applyAlignment="1">
      <alignment horizontal="left"/>
    </xf>
    <xf numFmtId="0" fontId="112" fillId="0" borderId="26" xfId="0" applyFont="1" applyBorder="1" applyAlignment="1">
      <alignment horizontal="left"/>
    </xf>
    <xf numFmtId="0" fontId="113" fillId="0" borderId="27" xfId="0" applyFont="1" applyBorder="1" applyAlignment="1">
      <alignment horizontal="left"/>
    </xf>
    <xf numFmtId="0" fontId="113" fillId="0" borderId="24" xfId="0" applyFont="1" applyBorder="1" applyAlignment="1">
      <alignment horizontal="left"/>
    </xf>
    <xf numFmtId="0" fontId="2" fillId="0" borderId="25" xfId="0" applyFont="1" applyBorder="1" applyAlignment="1"/>
    <xf numFmtId="0" fontId="0" fillId="0" borderId="26" xfId="0" applyBorder="1" applyAlignment="1"/>
    <xf numFmtId="0" fontId="18" fillId="0" borderId="25" xfId="0" applyFont="1" applyBorder="1" applyAlignment="1">
      <alignment horizontal="left"/>
    </xf>
    <xf numFmtId="0" fontId="50" fillId="0" borderId="26" xfId="0" applyFont="1" applyBorder="1" applyAlignment="1">
      <alignment horizontal="left"/>
    </xf>
    <xf numFmtId="0" fontId="113" fillId="0" borderId="37" xfId="0" applyFont="1" applyBorder="1" applyAlignment="1">
      <alignment horizontal="left"/>
    </xf>
    <xf numFmtId="49" fontId="55" fillId="0" borderId="0" xfId="0" applyNumberFormat="1" applyFont="1" applyBorder="1" applyAlignment="1" applyProtection="1">
      <alignment horizontal="left"/>
      <protection locked="0"/>
    </xf>
    <xf numFmtId="0" fontId="18" fillId="0" borderId="29" xfId="0" applyFont="1" applyBorder="1" applyAlignment="1"/>
    <xf numFmtId="0" fontId="50" fillId="0" borderId="30" xfId="0" applyFont="1" applyBorder="1" applyAlignment="1"/>
    <xf numFmtId="0" fontId="5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114" fillId="0" borderId="6" xfId="0" applyFont="1" applyBorder="1" applyAlignment="1">
      <alignment horizontal="center" vertical="center" wrapText="1"/>
    </xf>
    <xf numFmtId="0" fontId="114" fillId="0" borderId="21" xfId="0" applyFont="1" applyBorder="1" applyAlignment="1">
      <alignment horizontal="center" vertical="center"/>
    </xf>
    <xf numFmtId="0" fontId="114" fillId="0" borderId="7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114" fillId="0" borderId="8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65" xfId="0" applyFont="1" applyBorder="1" applyAlignment="1"/>
    <xf numFmtId="0" fontId="18" fillId="0" borderId="64" xfId="0" applyFont="1" applyBorder="1" applyAlignment="1">
      <alignment wrapText="1"/>
    </xf>
    <xf numFmtId="0" fontId="18" fillId="0" borderId="65" xfId="0" applyFont="1" applyBorder="1" applyAlignment="1">
      <alignment wrapText="1"/>
    </xf>
    <xf numFmtId="0" fontId="18" fillId="0" borderId="64" xfId="0" applyFont="1" applyBorder="1" applyAlignment="1">
      <alignment horizontal="left"/>
    </xf>
    <xf numFmtId="0" fontId="50" fillId="0" borderId="65" xfId="0" applyFont="1" applyBorder="1" applyAlignment="1">
      <alignment horizontal="left"/>
    </xf>
    <xf numFmtId="0" fontId="112" fillId="0" borderId="67" xfId="0" applyFont="1" applyBorder="1" applyAlignment="1">
      <alignment horizontal="left"/>
    </xf>
    <xf numFmtId="0" fontId="0" fillId="0" borderId="68" xfId="0" applyBorder="1" applyAlignment="1"/>
    <xf numFmtId="0" fontId="0" fillId="0" borderId="69" xfId="0" applyBorder="1" applyAlignment="1"/>
    <xf numFmtId="0" fontId="110" fillId="0" borderId="6" xfId="0" applyFont="1" applyBorder="1" applyAlignment="1">
      <alignment horizontal="center" vertical="center" wrapText="1"/>
    </xf>
    <xf numFmtId="0" fontId="110" fillId="0" borderId="21" xfId="0" applyFont="1" applyBorder="1" applyAlignment="1">
      <alignment horizontal="center" vertical="center"/>
    </xf>
    <xf numFmtId="0" fontId="110" fillId="0" borderId="19" xfId="0" applyFont="1" applyBorder="1" applyAlignment="1">
      <alignment horizontal="center" vertical="center" wrapText="1"/>
    </xf>
    <xf numFmtId="0" fontId="111" fillId="0" borderId="20" xfId="0" applyFont="1" applyBorder="1" applyAlignment="1">
      <alignment horizontal="center" vertical="center"/>
    </xf>
    <xf numFmtId="0" fontId="111" fillId="0" borderId="22" xfId="0" applyFont="1" applyBorder="1" applyAlignment="1">
      <alignment horizontal="center" vertical="center"/>
    </xf>
    <xf numFmtId="0" fontId="111" fillId="0" borderId="23" xfId="0" applyFont="1" applyBorder="1" applyAlignment="1">
      <alignment horizontal="center" vertical="center"/>
    </xf>
    <xf numFmtId="0" fontId="110" fillId="0" borderId="8" xfId="0" applyFont="1" applyBorder="1" applyAlignment="1">
      <alignment horizontal="center" vertical="center"/>
    </xf>
    <xf numFmtId="0" fontId="111" fillId="0" borderId="24" xfId="0" applyFont="1" applyBorder="1" applyAlignment="1">
      <alignment horizontal="center" vertical="center"/>
    </xf>
    <xf numFmtId="0" fontId="18" fillId="0" borderId="0" xfId="0" applyFont="1" applyAlignment="1"/>
    <xf numFmtId="0" fontId="107" fillId="0" borderId="0" xfId="0" applyFont="1" applyAlignment="1">
      <alignment horizontal="center"/>
    </xf>
    <xf numFmtId="0" fontId="108" fillId="0" borderId="0" xfId="0" applyFont="1" applyAlignment="1">
      <alignment horizontal="center"/>
    </xf>
    <xf numFmtId="0" fontId="10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left"/>
    </xf>
    <xf numFmtId="0" fontId="6" fillId="0" borderId="3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9">
    <cellStyle name="Normal_meresha_07" xfId="7"/>
    <cellStyle name="Гиперссылка" xfId="1" builtinId="8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0" xfId="19"/>
    <cellStyle name="Звичайний 3" xfId="20"/>
    <cellStyle name="Звичайний 4" xfId="21"/>
    <cellStyle name="Звичайний 5" xfId="22"/>
    <cellStyle name="Звичайний 6" xfId="23"/>
    <cellStyle name="Звичайний 7" xfId="24"/>
    <cellStyle name="Звичайний 8" xfId="25"/>
    <cellStyle name="Звичайний 9" xfId="26"/>
    <cellStyle name="Обычный" xfId="0" builtinId="0"/>
    <cellStyle name="Обычный 2" xfId="6"/>
    <cellStyle name="Обычный_Dod1" xfId="2"/>
    <cellStyle name="Обычный_Dod5" xfId="3"/>
    <cellStyle name="Обычный_Dod5 2" xfId="28"/>
    <cellStyle name="Обычный_Dod6" xfId="4"/>
    <cellStyle name="Обычный_ZV1PIV98" xfId="5"/>
    <cellStyle name="Стиль 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2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6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2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6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88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0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2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4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6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98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0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2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404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6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08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6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18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0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2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4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6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28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0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2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4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6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638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0" name="Text Box 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2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4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48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0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2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4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6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58" name="Text Box 2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0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2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4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6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68" name="Text Box 3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70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872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4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6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78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0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2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4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6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88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0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2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4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6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098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0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2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4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106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0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0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1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2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3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34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78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0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2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4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6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88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0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2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4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6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498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0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2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4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6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08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10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0" name="Text Box 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2" name="Text Box 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4" name="Text Box 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6" name="Text Box 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18" name="Text Box 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0" name="Text Box 1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2" name="Text Box 1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4" name="Text Box 1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6" name="Text Box 1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28" name="Text Box 1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0" name="Text Box 2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2" name="Text Box 2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4" name="Text Box 2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6" name="Text Box 27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38" name="Text Box 29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0" name="Text Box 31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2" name="Text Box 33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44" name="Text Box 35"/>
        <xdr:cNvSpPr txBox="1">
          <a:spLocks noChangeArrowheads="1"/>
        </xdr:cNvSpPr>
      </xdr:nvSpPr>
      <xdr:spPr bwMode="auto">
        <a:xfrm>
          <a:off x="1238250" y="2190750"/>
          <a:ext cx="1190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4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5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6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7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3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8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19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0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1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1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6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1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2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3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4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4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0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4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4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5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6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7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8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8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3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4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5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8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89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0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1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6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7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8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1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2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3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4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4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0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1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2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4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5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6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7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8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8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4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5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3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4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5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8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8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59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59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0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0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61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1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7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8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7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8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1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1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1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2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2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3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3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4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4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85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5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5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5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6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6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7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7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08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8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4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5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8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29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0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31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5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1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1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2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3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3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4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4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5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5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5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0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0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1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2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0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2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5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6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6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7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78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8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4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4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8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8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8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8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99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0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0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1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02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2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2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2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3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3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4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4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25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5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1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2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0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1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2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5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5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6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6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7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7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48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48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4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5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6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6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8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69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0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1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2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72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7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7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8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9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7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8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89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2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2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3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3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4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4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795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95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1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2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5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5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6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7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8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19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4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5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6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4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5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6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39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39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0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0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1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1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42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2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0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2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3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4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5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1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2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3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5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5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6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6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7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7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8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8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9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9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89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89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4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4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5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96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4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6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09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0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0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1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12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2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8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8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0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2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2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2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2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3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4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4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5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36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6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7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1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2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43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1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2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3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6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6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7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7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8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8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59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59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5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66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4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5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6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79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79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0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0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1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1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982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2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8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89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0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8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99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0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2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2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3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3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4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4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5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5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6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06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06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1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1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2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13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1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2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3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6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6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7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7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8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8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29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29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5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36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5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6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49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9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49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49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0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0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1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1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2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2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53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3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8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59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0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8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69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0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3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3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4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5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5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6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76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2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83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1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2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3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6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6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7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8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8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9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099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4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6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8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5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0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2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4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6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8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6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0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07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4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6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8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5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0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2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4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6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8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6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70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198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19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0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2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4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6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7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08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09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0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2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4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6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18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1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0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2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4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6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7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28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29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30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3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232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3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8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8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0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2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4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6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7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8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29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0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2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4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0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8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8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0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2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4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5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6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8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39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0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2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04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2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3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4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5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6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38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3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0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1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2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3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4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6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48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4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0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2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3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4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5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6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58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5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0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1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2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3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4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466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46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2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4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5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6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8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2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0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1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2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4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5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6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8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53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9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0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1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2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3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4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5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6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7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2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3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4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6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8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29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0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2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3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4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6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38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6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67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68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69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0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2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4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5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6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7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78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79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0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1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2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4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6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7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88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89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0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2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4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5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6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7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698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699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700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01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8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9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0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1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2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3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4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5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6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6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8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59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0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2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3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4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5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6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8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69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0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2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773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3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4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5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6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7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8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9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0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1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0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1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2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3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4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5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6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7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8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9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0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1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2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3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4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5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6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7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6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7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8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5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0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1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2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3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4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6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7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8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6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0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1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872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0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1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2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3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4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5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6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7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08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09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0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1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2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3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4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5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6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18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1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0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1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2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3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4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5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6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7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28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29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0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1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2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3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934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35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5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6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7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8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9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0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1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2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3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4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5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6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7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8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9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0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1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2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2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3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4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5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6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7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8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9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0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1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2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3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4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5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6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7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8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9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0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1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2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3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4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6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7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8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1999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0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1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2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3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4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6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07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8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9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0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1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2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3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4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5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6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7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8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9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0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1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2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3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4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5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6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7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8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9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0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1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2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3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4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4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5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6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7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8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9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0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1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2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3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4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5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6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7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8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9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0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1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2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3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4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5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6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7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8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9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0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1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2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3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4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5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6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7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8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9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0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1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2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3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4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5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6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7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8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89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0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1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2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4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5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6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7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8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099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0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1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2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4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5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06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7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8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9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0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1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2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3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4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5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6" name="Text Box 2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7" name="Text Box 2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8" name="Text Box 2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9" name="Text Box 2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0" name="Text Box 2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1" name="Text Box 3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2" name="Text Box 3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3" name="Text Box 3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4" name="Text Box 3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5" name="Text Box 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6" name="Text Box 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7" name="Text Box 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8" name="Text Box 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9" name="Text Box 10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0" name="Text Box 12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1" name="Text Box 14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2" name="Text Box 16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3" name="Text Box 18"/>
        <xdr:cNvSpPr txBox="1">
          <a:spLocks noChangeArrowheads="1"/>
        </xdr:cNvSpPr>
      </xdr:nvSpPr>
      <xdr:spPr bwMode="auto">
        <a:xfrm>
          <a:off x="11325225" y="47625"/>
          <a:ext cx="230695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4" name="Text Box 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5" name="Text Box 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6" name="Text Box 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7" name="Text Box 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38" name="Text Box 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39" name="Text Box 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0" name="Text Box 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1" name="Text Box 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2" name="Text Box 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3" name="Text Box 1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4" name="Text Box 1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5" name="Text Box 1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6" name="Text Box 1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7" name="Text Box 1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48" name="Text Box 1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49" name="Text Box 1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0" name="Text Box 1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1" name="Text Box 1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2" name="Text Box 1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3" name="Text Box 2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4" name="Text Box 2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5" name="Text Box 2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6" name="Text Box 2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7" name="Text Box 2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58" name="Text Box 2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59" name="Text Box 2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0" name="Text Box 27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1" name="Text Box 28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2" name="Text Box 29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3" name="Text Box 30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4" name="Text Box 31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5" name="Text Box 32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6" name="Text Box 33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7" name="Text Box 34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2168" name="Text Box 35"/>
        <xdr:cNvSpPr txBox="1">
          <a:spLocks noChangeArrowheads="1"/>
        </xdr:cNvSpPr>
      </xdr:nvSpPr>
      <xdr:spPr bwMode="auto">
        <a:xfrm>
          <a:off x="1263015" y="2493645"/>
          <a:ext cx="122548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2169" name="Text Box 36"/>
        <xdr:cNvSpPr txBox="1">
          <a:spLocks noChangeArrowheads="1"/>
        </xdr:cNvSpPr>
      </xdr:nvSpPr>
      <xdr:spPr bwMode="auto">
        <a:xfrm>
          <a:off x="139846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534831" y="81311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17  грудня 2021 року  № 1173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18115" y="663521"/>
          <a:ext cx="10231917" cy="737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126</xdr:row>
      <xdr:rowOff>257175</xdr:rowOff>
    </xdr:from>
    <xdr:to>
      <xdr:col>13</xdr:col>
      <xdr:colOff>333375</xdr:colOff>
      <xdr:row>126</xdr:row>
      <xdr:rowOff>800099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45224700"/>
          <a:ext cx="9429750" cy="5429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672060" y="129540"/>
          <a:ext cx="335698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17  грудня 2021 року  № 1173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638175</xdr:colOff>
      <xdr:row>93</xdr:row>
      <xdr:rowOff>419099</xdr:rowOff>
    </xdr:from>
    <xdr:to>
      <xdr:col>10</xdr:col>
      <xdr:colOff>28575</xdr:colOff>
      <xdr:row>93</xdr:row>
      <xdr:rowOff>1114424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942022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17  грудня 2021 року  № 1173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view="pageBreakPreview" topLeftCell="A67" zoomScale="58" zoomScaleNormal="100" zoomScaleSheetLayoutView="58" workbookViewId="0">
      <selection activeCell="E20" sqref="E20"/>
    </sheetView>
  </sheetViews>
  <sheetFormatPr defaultColWidth="9.140625" defaultRowHeight="12.75" x14ac:dyDescent="0.2"/>
  <cols>
    <col min="1" max="1" width="13.85546875" style="20" customWidth="1"/>
    <col min="2" max="2" width="94.85546875" style="20" customWidth="1"/>
    <col min="3" max="3" width="24.140625" style="20" customWidth="1"/>
    <col min="4" max="4" width="24.7109375" style="20" customWidth="1"/>
    <col min="5" max="5" width="22" style="20" customWidth="1"/>
    <col min="6" max="6" width="18.28515625" style="20" customWidth="1"/>
    <col min="7" max="7" width="16.28515625" style="20" customWidth="1"/>
    <col min="8" max="16384" width="9.140625" style="20"/>
  </cols>
  <sheetData>
    <row r="1" spans="1:6" ht="27.75" x14ac:dyDescent="0.4">
      <c r="A1" s="21"/>
      <c r="B1" s="64"/>
      <c r="C1" s="561" t="s">
        <v>535</v>
      </c>
      <c r="D1" s="561"/>
      <c r="E1" s="561"/>
      <c r="F1" s="561"/>
    </row>
    <row r="2" spans="1:6" ht="27.75" x14ac:dyDescent="0.4">
      <c r="A2" s="21"/>
      <c r="B2" s="64"/>
      <c r="C2" s="561" t="s">
        <v>556</v>
      </c>
      <c r="D2" s="561"/>
      <c r="E2" s="561"/>
      <c r="F2" s="561"/>
    </row>
    <row r="3" spans="1:6" ht="27.75" x14ac:dyDescent="0.4">
      <c r="A3" s="21"/>
      <c r="B3" s="261"/>
      <c r="C3" s="569" t="s">
        <v>555</v>
      </c>
      <c r="D3" s="570"/>
      <c r="E3" s="570"/>
      <c r="F3" s="570"/>
    </row>
    <row r="4" spans="1:6" ht="35.25" customHeight="1" x14ac:dyDescent="0.35">
      <c r="A4" s="21"/>
      <c r="B4" s="21"/>
      <c r="C4" s="21"/>
      <c r="D4" s="21"/>
      <c r="E4" s="21"/>
      <c r="F4" s="21"/>
    </row>
    <row r="5" spans="1:6" ht="8.25" customHeight="1" x14ac:dyDescent="0.35">
      <c r="A5" s="21"/>
      <c r="B5" s="21"/>
      <c r="C5" s="21"/>
      <c r="D5" s="21"/>
      <c r="E5" s="21"/>
      <c r="F5" s="21"/>
    </row>
    <row r="6" spans="1:6" ht="38.450000000000003" customHeight="1" x14ac:dyDescent="0.2">
      <c r="A6" s="562" t="s">
        <v>536</v>
      </c>
      <c r="B6" s="562"/>
      <c r="C6" s="562"/>
      <c r="D6" s="562"/>
      <c r="E6" s="562"/>
      <c r="F6" s="562"/>
    </row>
    <row r="7" spans="1:6" ht="22.15" customHeight="1" x14ac:dyDescent="0.3">
      <c r="A7" s="571" t="s">
        <v>338</v>
      </c>
      <c r="B7" s="572"/>
      <c r="C7" s="555"/>
      <c r="D7" s="555"/>
      <c r="E7" s="555"/>
      <c r="F7" s="554"/>
    </row>
    <row r="8" spans="1:6" ht="23.45" customHeight="1" x14ac:dyDescent="0.2">
      <c r="A8" s="573" t="s">
        <v>339</v>
      </c>
      <c r="B8" s="574"/>
      <c r="C8" s="556"/>
      <c r="D8" s="556"/>
      <c r="E8" s="556"/>
      <c r="F8" s="554"/>
    </row>
    <row r="9" spans="1:6" ht="21" customHeight="1" x14ac:dyDescent="0.35">
      <c r="A9" s="65"/>
      <c r="B9" s="66"/>
      <c r="C9" s="66"/>
      <c r="D9" s="67"/>
      <c r="E9" s="67"/>
      <c r="F9" s="262" t="s">
        <v>0</v>
      </c>
    </row>
    <row r="10" spans="1:6" ht="56.25" customHeight="1" x14ac:dyDescent="0.2">
      <c r="A10" s="563" t="s">
        <v>62</v>
      </c>
      <c r="B10" s="565" t="s">
        <v>298</v>
      </c>
      <c r="C10" s="565" t="s">
        <v>282</v>
      </c>
      <c r="D10" s="565" t="s">
        <v>68</v>
      </c>
      <c r="E10" s="567" t="s">
        <v>69</v>
      </c>
      <c r="F10" s="568"/>
    </row>
    <row r="11" spans="1:6" ht="61.5" customHeight="1" x14ac:dyDescent="0.2">
      <c r="A11" s="564"/>
      <c r="B11" s="566"/>
      <c r="C11" s="566"/>
      <c r="D11" s="566"/>
      <c r="E11" s="22" t="s">
        <v>282</v>
      </c>
      <c r="F11" s="68" t="s">
        <v>78</v>
      </c>
    </row>
    <row r="12" spans="1:6" ht="17.25" customHeight="1" x14ac:dyDescent="0.2">
      <c r="A12" s="69">
        <v>1</v>
      </c>
      <c r="B12" s="70">
        <v>2</v>
      </c>
      <c r="C12" s="70" t="s">
        <v>61</v>
      </c>
      <c r="D12" s="71">
        <v>4</v>
      </c>
      <c r="E12" s="72">
        <v>5</v>
      </c>
      <c r="F12" s="69">
        <v>6</v>
      </c>
    </row>
    <row r="13" spans="1:6" ht="30" customHeight="1" x14ac:dyDescent="0.35">
      <c r="A13" s="73">
        <v>10000000</v>
      </c>
      <c r="B13" s="460" t="s">
        <v>79</v>
      </c>
      <c r="C13" s="514">
        <f>SUM(D13:E13)</f>
        <v>708862390</v>
      </c>
      <c r="D13" s="263">
        <f>SUM(D52,D34,D28,D14,D22)</f>
        <v>708489390</v>
      </c>
      <c r="E13" s="264">
        <f>SUM(E52)</f>
        <v>373000</v>
      </c>
      <c r="F13" s="265"/>
    </row>
    <row r="14" spans="1:6" ht="50.45" customHeight="1" x14ac:dyDescent="0.4">
      <c r="A14" s="473">
        <v>11000000</v>
      </c>
      <c r="B14" s="474" t="s">
        <v>80</v>
      </c>
      <c r="C14" s="514">
        <f>SUM(D14)</f>
        <v>620087890</v>
      </c>
      <c r="D14" s="465">
        <f>SUM(D15,D20)</f>
        <v>620087890</v>
      </c>
      <c r="E14" s="515"/>
      <c r="F14" s="516"/>
    </row>
    <row r="15" spans="1:6" ht="30" customHeight="1" x14ac:dyDescent="0.4">
      <c r="A15" s="473">
        <v>11010000</v>
      </c>
      <c r="B15" s="474" t="s">
        <v>81</v>
      </c>
      <c r="C15" s="514">
        <f>SUM(D15)</f>
        <v>619775390</v>
      </c>
      <c r="D15" s="465">
        <f>SUM(D16:D19)</f>
        <v>619775390</v>
      </c>
      <c r="E15" s="515"/>
      <c r="F15" s="516"/>
    </row>
    <row r="16" spans="1:6" ht="78" customHeight="1" x14ac:dyDescent="0.4">
      <c r="A16" s="476">
        <v>11010100</v>
      </c>
      <c r="B16" s="479" t="s">
        <v>82</v>
      </c>
      <c r="C16" s="471">
        <f>SUM(D16)</f>
        <v>594275390</v>
      </c>
      <c r="D16" s="471">
        <v>594275390</v>
      </c>
      <c r="E16" s="515"/>
      <c r="F16" s="516"/>
    </row>
    <row r="17" spans="1:7" ht="128.44999999999999" customHeight="1" x14ac:dyDescent="0.4">
      <c r="A17" s="476">
        <v>11010200</v>
      </c>
      <c r="B17" s="479" t="s">
        <v>83</v>
      </c>
      <c r="C17" s="471">
        <f t="shared" ref="C17:C33" si="0">SUM(D17)</f>
        <v>17000000</v>
      </c>
      <c r="D17" s="471">
        <v>17000000</v>
      </c>
      <c r="E17" s="515"/>
      <c r="F17" s="516"/>
    </row>
    <row r="18" spans="1:7" ht="83.25" customHeight="1" x14ac:dyDescent="0.4">
      <c r="A18" s="476">
        <v>11010400</v>
      </c>
      <c r="B18" s="479" t="s">
        <v>84</v>
      </c>
      <c r="C18" s="471">
        <f t="shared" si="0"/>
        <v>8300000</v>
      </c>
      <c r="D18" s="471">
        <v>8300000</v>
      </c>
      <c r="E18" s="515"/>
      <c r="F18" s="516"/>
    </row>
    <row r="19" spans="1:7" ht="53.25" customHeight="1" x14ac:dyDescent="0.4">
      <c r="A19" s="476">
        <v>11010500</v>
      </c>
      <c r="B19" s="479" t="s">
        <v>85</v>
      </c>
      <c r="C19" s="471">
        <f t="shared" si="0"/>
        <v>200000</v>
      </c>
      <c r="D19" s="471">
        <v>200000</v>
      </c>
      <c r="E19" s="515"/>
      <c r="F19" s="516"/>
    </row>
    <row r="20" spans="1:7" ht="27.75" customHeight="1" x14ac:dyDescent="0.4">
      <c r="A20" s="497">
        <v>11020000</v>
      </c>
      <c r="B20" s="517" t="s">
        <v>86</v>
      </c>
      <c r="C20" s="466">
        <f>SUM(D20)</f>
        <v>312500</v>
      </c>
      <c r="D20" s="466">
        <f>SUM(D21)</f>
        <v>312500</v>
      </c>
      <c r="E20" s="515"/>
      <c r="F20" s="516"/>
    </row>
    <row r="21" spans="1:7" ht="52.5" customHeight="1" x14ac:dyDescent="0.4">
      <c r="A21" s="501">
        <v>11020200</v>
      </c>
      <c r="B21" s="518" t="s">
        <v>87</v>
      </c>
      <c r="C21" s="471">
        <f t="shared" si="0"/>
        <v>312500</v>
      </c>
      <c r="D21" s="471">
        <v>312500</v>
      </c>
      <c r="E21" s="515"/>
      <c r="F21" s="516"/>
    </row>
    <row r="22" spans="1:7" ht="52.5" customHeight="1" x14ac:dyDescent="0.4">
      <c r="A22" s="497">
        <v>13000000</v>
      </c>
      <c r="B22" s="519" t="s">
        <v>306</v>
      </c>
      <c r="C22" s="466">
        <f t="shared" ref="C22:C28" si="1">SUM(D22)</f>
        <v>2313000</v>
      </c>
      <c r="D22" s="466">
        <f>SUM(D23,D26)</f>
        <v>2313000</v>
      </c>
      <c r="E22" s="515"/>
      <c r="F22" s="516"/>
    </row>
    <row r="23" spans="1:7" ht="61.15" customHeight="1" x14ac:dyDescent="0.4">
      <c r="A23" s="497">
        <v>13010000</v>
      </c>
      <c r="B23" s="461" t="s">
        <v>307</v>
      </c>
      <c r="C23" s="466">
        <f t="shared" si="1"/>
        <v>2260000</v>
      </c>
      <c r="D23" s="466">
        <f>SUM(D24:D25)</f>
        <v>2260000</v>
      </c>
      <c r="E23" s="515"/>
      <c r="F23" s="516"/>
    </row>
    <row r="24" spans="1:7" ht="78.75" customHeight="1" x14ac:dyDescent="0.4">
      <c r="A24" s="501">
        <v>13010100</v>
      </c>
      <c r="B24" s="518" t="s">
        <v>308</v>
      </c>
      <c r="C24" s="471">
        <f t="shared" si="1"/>
        <v>710000</v>
      </c>
      <c r="D24" s="471">
        <v>710000</v>
      </c>
      <c r="E24" s="515"/>
      <c r="F24" s="516"/>
    </row>
    <row r="25" spans="1:7" ht="99.75" customHeight="1" x14ac:dyDescent="0.4">
      <c r="A25" s="501">
        <v>13010200</v>
      </c>
      <c r="B25" s="518" t="s">
        <v>309</v>
      </c>
      <c r="C25" s="471">
        <f t="shared" si="1"/>
        <v>1550000</v>
      </c>
      <c r="D25" s="471">
        <v>1550000</v>
      </c>
      <c r="E25" s="515"/>
      <c r="F25" s="516"/>
    </row>
    <row r="26" spans="1:7" ht="30" customHeight="1" x14ac:dyDescent="0.4">
      <c r="A26" s="497">
        <v>13030000</v>
      </c>
      <c r="B26" s="520" t="s">
        <v>374</v>
      </c>
      <c r="C26" s="466">
        <f t="shared" si="1"/>
        <v>53000</v>
      </c>
      <c r="D26" s="466">
        <f>SUM(D27)</f>
        <v>53000</v>
      </c>
      <c r="E26" s="515"/>
      <c r="F26" s="516"/>
    </row>
    <row r="27" spans="1:7" ht="52.9" customHeight="1" x14ac:dyDescent="0.4">
      <c r="A27" s="501">
        <v>13030100</v>
      </c>
      <c r="B27" s="518" t="s">
        <v>375</v>
      </c>
      <c r="C27" s="471">
        <f t="shared" si="1"/>
        <v>53000</v>
      </c>
      <c r="D27" s="471">
        <v>53000</v>
      </c>
      <c r="E27" s="515"/>
      <c r="F27" s="516"/>
    </row>
    <row r="28" spans="1:7" ht="30" customHeight="1" x14ac:dyDescent="0.4">
      <c r="A28" s="473">
        <v>14000000</v>
      </c>
      <c r="B28" s="490" t="s">
        <v>88</v>
      </c>
      <c r="C28" s="484">
        <f t="shared" si="1"/>
        <v>16200000</v>
      </c>
      <c r="D28" s="466">
        <f>SUM(D33,D29,D31)</f>
        <v>16200000</v>
      </c>
      <c r="E28" s="471"/>
      <c r="F28" s="468"/>
    </row>
    <row r="29" spans="1:7" ht="51.75" customHeight="1" x14ac:dyDescent="0.4">
      <c r="A29" s="476">
        <v>14020000</v>
      </c>
      <c r="B29" s="462" t="s">
        <v>250</v>
      </c>
      <c r="C29" s="471">
        <f>SUM(C30)</f>
        <v>1900000</v>
      </c>
      <c r="D29" s="471">
        <f>SUM(D30)</f>
        <v>1900000</v>
      </c>
      <c r="E29" s="471"/>
      <c r="F29" s="468"/>
      <c r="G29" s="23"/>
    </row>
    <row r="30" spans="1:7" ht="30" customHeight="1" x14ac:dyDescent="0.4">
      <c r="A30" s="476">
        <v>14021900</v>
      </c>
      <c r="B30" s="479" t="s">
        <v>251</v>
      </c>
      <c r="C30" s="471">
        <f>SUM(D30)</f>
        <v>1900000</v>
      </c>
      <c r="D30" s="471">
        <v>1900000</v>
      </c>
      <c r="E30" s="471"/>
      <c r="F30" s="468"/>
    </row>
    <row r="31" spans="1:7" ht="49.5" customHeight="1" x14ac:dyDescent="0.4">
      <c r="A31" s="476">
        <v>14030000</v>
      </c>
      <c r="B31" s="513" t="s">
        <v>252</v>
      </c>
      <c r="C31" s="471">
        <f>SUM(C32)</f>
        <v>6400000</v>
      </c>
      <c r="D31" s="471">
        <f>SUM(D32)</f>
        <v>6400000</v>
      </c>
      <c r="E31" s="471"/>
      <c r="F31" s="468"/>
    </row>
    <row r="32" spans="1:7" ht="30" customHeight="1" x14ac:dyDescent="0.4">
      <c r="A32" s="476">
        <v>14031900</v>
      </c>
      <c r="B32" s="479" t="s">
        <v>251</v>
      </c>
      <c r="C32" s="471">
        <f>SUM(D32)</f>
        <v>6400000</v>
      </c>
      <c r="D32" s="471">
        <v>6400000</v>
      </c>
      <c r="E32" s="471"/>
      <c r="F32" s="468"/>
    </row>
    <row r="33" spans="1:7" ht="52.15" customHeight="1" x14ac:dyDescent="0.4">
      <c r="A33" s="476">
        <v>14040000</v>
      </c>
      <c r="B33" s="479" t="s">
        <v>89</v>
      </c>
      <c r="C33" s="471">
        <f t="shared" si="0"/>
        <v>7900000</v>
      </c>
      <c r="D33" s="471">
        <v>7900000</v>
      </c>
      <c r="E33" s="471"/>
      <c r="F33" s="468"/>
    </row>
    <row r="34" spans="1:7" ht="27" customHeight="1" x14ac:dyDescent="0.35">
      <c r="A34" s="473">
        <v>18000000</v>
      </c>
      <c r="B34" s="474" t="s">
        <v>90</v>
      </c>
      <c r="C34" s="484">
        <f>SUM(D34)</f>
        <v>69888500</v>
      </c>
      <c r="D34" s="466">
        <f>SUM(D48,D45,D35)</f>
        <v>69888500</v>
      </c>
      <c r="E34" s="466"/>
      <c r="F34" s="475"/>
    </row>
    <row r="35" spans="1:7" ht="26.25" customHeight="1" x14ac:dyDescent="0.35">
      <c r="A35" s="473">
        <v>18010000</v>
      </c>
      <c r="B35" s="521" t="s">
        <v>91</v>
      </c>
      <c r="C35" s="484">
        <f>SUM(D35)</f>
        <v>45440000</v>
      </c>
      <c r="D35" s="466">
        <f>SUM(D36:D44)</f>
        <v>45440000</v>
      </c>
      <c r="E35" s="466"/>
      <c r="F35" s="475"/>
    </row>
    <row r="36" spans="1:7" ht="75.75" customHeight="1" x14ac:dyDescent="0.4">
      <c r="A36" s="476">
        <v>18010100</v>
      </c>
      <c r="B36" s="522" t="s">
        <v>92</v>
      </c>
      <c r="C36" s="471">
        <f t="shared" ref="C36:C51" si="2">SUM(D36)</f>
        <v>14000</v>
      </c>
      <c r="D36" s="471">
        <v>14000</v>
      </c>
      <c r="E36" s="471"/>
      <c r="F36" s="478"/>
      <c r="G36" s="249"/>
    </row>
    <row r="37" spans="1:7" ht="75" customHeight="1" x14ac:dyDescent="0.4">
      <c r="A37" s="476">
        <v>18010200</v>
      </c>
      <c r="B37" s="523" t="s">
        <v>93</v>
      </c>
      <c r="C37" s="471">
        <f t="shared" si="2"/>
        <v>700000</v>
      </c>
      <c r="D37" s="471">
        <v>700000</v>
      </c>
      <c r="E37" s="471"/>
      <c r="F37" s="478"/>
      <c r="G37" s="250"/>
    </row>
    <row r="38" spans="1:7" ht="81" customHeight="1" x14ac:dyDescent="0.4">
      <c r="A38" s="74">
        <v>18010300</v>
      </c>
      <c r="B38" s="522" t="s">
        <v>94</v>
      </c>
      <c r="C38" s="471">
        <f t="shared" si="2"/>
        <v>960000</v>
      </c>
      <c r="D38" s="471">
        <v>960000</v>
      </c>
      <c r="E38" s="471"/>
      <c r="F38" s="478"/>
      <c r="G38" s="250"/>
    </row>
    <row r="39" spans="1:7" ht="76.5" customHeight="1" x14ac:dyDescent="0.4">
      <c r="A39" s="476">
        <v>18010400</v>
      </c>
      <c r="B39" s="522" t="s">
        <v>95</v>
      </c>
      <c r="C39" s="471">
        <f t="shared" si="2"/>
        <v>2681000</v>
      </c>
      <c r="D39" s="471">
        <v>2681000</v>
      </c>
      <c r="E39" s="471"/>
      <c r="F39" s="478"/>
      <c r="G39" s="250"/>
    </row>
    <row r="40" spans="1:7" ht="30" customHeight="1" x14ac:dyDescent="0.4">
      <c r="A40" s="476">
        <v>18010500</v>
      </c>
      <c r="B40" s="485" t="s">
        <v>96</v>
      </c>
      <c r="C40" s="471">
        <f t="shared" si="2"/>
        <v>35710000</v>
      </c>
      <c r="D40" s="471">
        <v>35710000</v>
      </c>
      <c r="E40" s="467"/>
      <c r="F40" s="468"/>
      <c r="G40" s="249"/>
    </row>
    <row r="41" spans="1:7" ht="30" customHeight="1" x14ac:dyDescent="0.4">
      <c r="A41" s="476">
        <v>18010600</v>
      </c>
      <c r="B41" s="485" t="s">
        <v>97</v>
      </c>
      <c r="C41" s="471">
        <f t="shared" si="2"/>
        <v>3550000</v>
      </c>
      <c r="D41" s="471">
        <v>3550000</v>
      </c>
      <c r="E41" s="467"/>
      <c r="F41" s="468"/>
    </row>
    <row r="42" spans="1:7" ht="30" customHeight="1" x14ac:dyDescent="0.4">
      <c r="A42" s="476">
        <v>18010700</v>
      </c>
      <c r="B42" s="485" t="s">
        <v>98</v>
      </c>
      <c r="C42" s="471">
        <f t="shared" si="2"/>
        <v>600000</v>
      </c>
      <c r="D42" s="471">
        <v>600000</v>
      </c>
      <c r="E42" s="467"/>
      <c r="F42" s="468"/>
    </row>
    <row r="43" spans="1:7" ht="30" customHeight="1" x14ac:dyDescent="0.4">
      <c r="A43" s="476">
        <v>18010900</v>
      </c>
      <c r="B43" s="485" t="s">
        <v>99</v>
      </c>
      <c r="C43" s="471">
        <f t="shared" si="2"/>
        <v>1200000</v>
      </c>
      <c r="D43" s="471">
        <v>1200000</v>
      </c>
      <c r="E43" s="467"/>
      <c r="F43" s="468"/>
    </row>
    <row r="44" spans="1:7" ht="30" customHeight="1" x14ac:dyDescent="0.4">
      <c r="A44" s="476">
        <v>18011000</v>
      </c>
      <c r="B44" s="485" t="s">
        <v>100</v>
      </c>
      <c r="C44" s="471">
        <f t="shared" si="2"/>
        <v>25000</v>
      </c>
      <c r="D44" s="471">
        <v>25000</v>
      </c>
      <c r="E44" s="467"/>
      <c r="F44" s="468"/>
    </row>
    <row r="45" spans="1:7" ht="30" customHeight="1" x14ac:dyDescent="0.4">
      <c r="A45" s="463">
        <v>18030000</v>
      </c>
      <c r="B45" s="464" t="s">
        <v>537</v>
      </c>
      <c r="C45" s="465">
        <f>SUM(D45)</f>
        <v>182000</v>
      </c>
      <c r="D45" s="466">
        <f>SUM(D46:D47)</f>
        <v>182000</v>
      </c>
      <c r="E45" s="467"/>
      <c r="F45" s="468"/>
    </row>
    <row r="46" spans="1:7" ht="27" customHeight="1" x14ac:dyDescent="0.4">
      <c r="A46" s="469">
        <v>18030100</v>
      </c>
      <c r="B46" s="470" t="s">
        <v>101</v>
      </c>
      <c r="C46" s="471">
        <f t="shared" si="2"/>
        <v>170000</v>
      </c>
      <c r="D46" s="471">
        <v>170000</v>
      </c>
      <c r="E46" s="467"/>
      <c r="F46" s="468"/>
    </row>
    <row r="47" spans="1:7" ht="32.450000000000003" customHeight="1" x14ac:dyDescent="0.4">
      <c r="A47" s="75" t="s">
        <v>102</v>
      </c>
      <c r="B47" s="472" t="s">
        <v>103</v>
      </c>
      <c r="C47" s="471">
        <f t="shared" si="2"/>
        <v>12000</v>
      </c>
      <c r="D47" s="471">
        <v>12000</v>
      </c>
      <c r="E47" s="467"/>
      <c r="F47" s="468"/>
    </row>
    <row r="48" spans="1:7" ht="24.75" customHeight="1" x14ac:dyDescent="0.35">
      <c r="A48" s="473">
        <v>18050000</v>
      </c>
      <c r="B48" s="474" t="s">
        <v>104</v>
      </c>
      <c r="C48" s="465">
        <f>SUM(D48)</f>
        <v>24266500</v>
      </c>
      <c r="D48" s="466">
        <f>SUM(D49:D51)</f>
        <v>24266500</v>
      </c>
      <c r="E48" s="466"/>
      <c r="F48" s="475"/>
    </row>
    <row r="49" spans="1:7" ht="30" customHeight="1" x14ac:dyDescent="0.4">
      <c r="A49" s="476">
        <v>18050300</v>
      </c>
      <c r="B49" s="477" t="s">
        <v>105</v>
      </c>
      <c r="C49" s="471">
        <f t="shared" si="2"/>
        <v>1960000</v>
      </c>
      <c r="D49" s="471">
        <v>1960000</v>
      </c>
      <c r="E49" s="471"/>
      <c r="F49" s="478"/>
    </row>
    <row r="50" spans="1:7" ht="30" customHeight="1" x14ac:dyDescent="0.4">
      <c r="A50" s="476">
        <v>18050400</v>
      </c>
      <c r="B50" s="477" t="s">
        <v>106</v>
      </c>
      <c r="C50" s="471">
        <f t="shared" si="2"/>
        <v>22300000</v>
      </c>
      <c r="D50" s="471">
        <v>22300000</v>
      </c>
      <c r="E50" s="471"/>
      <c r="F50" s="478"/>
    </row>
    <row r="51" spans="1:7" ht="105.75" customHeight="1" x14ac:dyDescent="0.4">
      <c r="A51" s="476">
        <v>18050500</v>
      </c>
      <c r="B51" s="479" t="s">
        <v>376</v>
      </c>
      <c r="C51" s="471">
        <f t="shared" si="2"/>
        <v>6500</v>
      </c>
      <c r="D51" s="471">
        <v>6500</v>
      </c>
      <c r="E51" s="471"/>
      <c r="F51" s="478"/>
    </row>
    <row r="52" spans="1:7" ht="30" customHeight="1" x14ac:dyDescent="0.35">
      <c r="A52" s="473">
        <v>19000000</v>
      </c>
      <c r="B52" s="480" t="s">
        <v>107</v>
      </c>
      <c r="C52" s="465">
        <f>SUM(E52)</f>
        <v>373000</v>
      </c>
      <c r="D52" s="466"/>
      <c r="E52" s="466">
        <f>SUM(E53)</f>
        <v>373000</v>
      </c>
      <c r="F52" s="475"/>
    </row>
    <row r="53" spans="1:7" ht="27" customHeight="1" x14ac:dyDescent="0.35">
      <c r="A53" s="473">
        <v>19010000</v>
      </c>
      <c r="B53" s="480" t="s">
        <v>108</v>
      </c>
      <c r="C53" s="465">
        <f>SUM(E53)</f>
        <v>373000</v>
      </c>
      <c r="D53" s="466"/>
      <c r="E53" s="466">
        <f>SUM(E54:E56)</f>
        <v>373000</v>
      </c>
      <c r="F53" s="475"/>
    </row>
    <row r="54" spans="1:7" ht="103.15" customHeight="1" x14ac:dyDescent="0.4">
      <c r="A54" s="476">
        <v>19010100</v>
      </c>
      <c r="B54" s="481" t="s">
        <v>377</v>
      </c>
      <c r="C54" s="482">
        <f>SUM(E54)</f>
        <v>8000</v>
      </c>
      <c r="D54" s="471"/>
      <c r="E54" s="471">
        <v>8000</v>
      </c>
      <c r="F54" s="478"/>
    </row>
    <row r="55" spans="1:7" ht="55.15" customHeight="1" x14ac:dyDescent="0.4">
      <c r="A55" s="476">
        <v>19010200</v>
      </c>
      <c r="B55" s="479" t="s">
        <v>109</v>
      </c>
      <c r="C55" s="482">
        <f>SUM(E55)</f>
        <v>251000</v>
      </c>
      <c r="D55" s="471"/>
      <c r="E55" s="471">
        <v>251000</v>
      </c>
      <c r="F55" s="478"/>
    </row>
    <row r="56" spans="1:7" ht="82.15" customHeight="1" x14ac:dyDescent="0.4">
      <c r="A56" s="476">
        <v>19010300</v>
      </c>
      <c r="B56" s="483" t="s">
        <v>110</v>
      </c>
      <c r="C56" s="482">
        <f>SUM(E56)</f>
        <v>114000</v>
      </c>
      <c r="D56" s="471"/>
      <c r="E56" s="471">
        <v>114000</v>
      </c>
      <c r="F56" s="478"/>
    </row>
    <row r="57" spans="1:7" ht="30" customHeight="1" x14ac:dyDescent="0.4">
      <c r="A57" s="473">
        <v>20000000</v>
      </c>
      <c r="B57" s="474" t="s">
        <v>111</v>
      </c>
      <c r="C57" s="484">
        <f>SUM(D57,E57)</f>
        <v>11458517</v>
      </c>
      <c r="D57" s="466">
        <f>SUM(D74,D64,D58)</f>
        <v>2120000</v>
      </c>
      <c r="E57" s="466">
        <f>SUM(E74,E79)</f>
        <v>9338517</v>
      </c>
      <c r="F57" s="468"/>
      <c r="G57" s="249"/>
    </row>
    <row r="58" spans="1:7" ht="26.25" customHeight="1" x14ac:dyDescent="0.4">
      <c r="A58" s="473">
        <v>21000000</v>
      </c>
      <c r="B58" s="474" t="s">
        <v>112</v>
      </c>
      <c r="C58" s="484">
        <f t="shared" ref="C58:C65" si="3">SUM(D58)</f>
        <v>283000</v>
      </c>
      <c r="D58" s="466">
        <f>SUM(D59,D61)</f>
        <v>283000</v>
      </c>
      <c r="E58" s="467"/>
      <c r="F58" s="468"/>
    </row>
    <row r="59" spans="1:7" ht="124.15" customHeight="1" x14ac:dyDescent="0.4">
      <c r="A59" s="524">
        <v>21010000</v>
      </c>
      <c r="B59" s="525" t="s">
        <v>310</v>
      </c>
      <c r="C59" s="526">
        <f t="shared" si="3"/>
        <v>63000</v>
      </c>
      <c r="D59" s="527">
        <f>SUM(D60)</f>
        <v>63000</v>
      </c>
      <c r="E59" s="528"/>
      <c r="F59" s="529"/>
      <c r="G59" s="131"/>
    </row>
    <row r="60" spans="1:7" s="76" customFormat="1" ht="76.900000000000006" customHeight="1" x14ac:dyDescent="0.4">
      <c r="A60" s="476">
        <v>21010300</v>
      </c>
      <c r="B60" s="485" t="s">
        <v>113</v>
      </c>
      <c r="C60" s="471">
        <f>SUM(D60)</f>
        <v>63000</v>
      </c>
      <c r="D60" s="471">
        <v>63000</v>
      </c>
      <c r="E60" s="467"/>
      <c r="F60" s="468"/>
    </row>
    <row r="61" spans="1:7" ht="27.75" customHeight="1" x14ac:dyDescent="0.35">
      <c r="A61" s="473">
        <v>21080000</v>
      </c>
      <c r="B61" s="474" t="s">
        <v>114</v>
      </c>
      <c r="C61" s="484">
        <f t="shared" si="3"/>
        <v>220000</v>
      </c>
      <c r="D61" s="466">
        <f>SUM(D62:D63)</f>
        <v>220000</v>
      </c>
      <c r="E61" s="486"/>
      <c r="F61" s="487"/>
    </row>
    <row r="62" spans="1:7" ht="28.5" customHeight="1" x14ac:dyDescent="0.4">
      <c r="A62" s="476">
        <v>21081100</v>
      </c>
      <c r="B62" s="485" t="s">
        <v>115</v>
      </c>
      <c r="C62" s="471">
        <f>SUM(D62)</f>
        <v>220000</v>
      </c>
      <c r="D62" s="471">
        <v>220000</v>
      </c>
      <c r="E62" s="467"/>
      <c r="F62" s="468"/>
    </row>
    <row r="63" spans="1:7" ht="75.75" hidden="1" customHeight="1" x14ac:dyDescent="0.4">
      <c r="A63" s="476">
        <v>21081500</v>
      </c>
      <c r="B63" s="485" t="s">
        <v>311</v>
      </c>
      <c r="C63" s="471">
        <f>SUM(D63)</f>
        <v>0</v>
      </c>
      <c r="D63" s="471"/>
      <c r="E63" s="467"/>
      <c r="F63" s="468"/>
    </row>
    <row r="64" spans="1:7" ht="52.5" customHeight="1" x14ac:dyDescent="0.4">
      <c r="A64" s="473">
        <v>22000000</v>
      </c>
      <c r="B64" s="474" t="s">
        <v>116</v>
      </c>
      <c r="C64" s="484">
        <f t="shared" si="3"/>
        <v>1687000</v>
      </c>
      <c r="D64" s="466">
        <f>SUM(D71,D69,D65)</f>
        <v>1687000</v>
      </c>
      <c r="E64" s="467"/>
      <c r="F64" s="468"/>
    </row>
    <row r="65" spans="1:6" ht="30" customHeight="1" x14ac:dyDescent="0.4">
      <c r="A65" s="473">
        <v>22010000</v>
      </c>
      <c r="B65" s="474" t="s">
        <v>117</v>
      </c>
      <c r="C65" s="484">
        <f t="shared" si="3"/>
        <v>1250000</v>
      </c>
      <c r="D65" s="466">
        <f>SUM(D66:D68)</f>
        <v>1250000</v>
      </c>
      <c r="E65" s="467"/>
      <c r="F65" s="468"/>
    </row>
    <row r="66" spans="1:6" ht="76.5" customHeight="1" x14ac:dyDescent="0.4">
      <c r="A66" s="476">
        <v>22010300</v>
      </c>
      <c r="B66" s="488" t="s">
        <v>133</v>
      </c>
      <c r="C66" s="471">
        <f>SUM(D66)</f>
        <v>20000</v>
      </c>
      <c r="D66" s="471">
        <v>20000</v>
      </c>
      <c r="E66" s="467"/>
      <c r="F66" s="468"/>
    </row>
    <row r="67" spans="1:6" ht="28.5" customHeight="1" x14ac:dyDescent="0.4">
      <c r="A67" s="476">
        <v>22012500</v>
      </c>
      <c r="B67" s="485" t="s">
        <v>118</v>
      </c>
      <c r="C67" s="471">
        <f>SUM(D67)</f>
        <v>1030000</v>
      </c>
      <c r="D67" s="471">
        <v>1030000</v>
      </c>
      <c r="E67" s="467"/>
      <c r="F67" s="468"/>
    </row>
    <row r="68" spans="1:6" ht="54" customHeight="1" x14ac:dyDescent="0.4">
      <c r="A68" s="476">
        <v>22012600</v>
      </c>
      <c r="B68" s="489" t="s">
        <v>134</v>
      </c>
      <c r="C68" s="471">
        <f>SUM(D68)</f>
        <v>200000</v>
      </c>
      <c r="D68" s="471">
        <v>200000</v>
      </c>
      <c r="E68" s="467"/>
      <c r="F68" s="468"/>
    </row>
    <row r="69" spans="1:6" ht="77.45" customHeight="1" x14ac:dyDescent="0.35">
      <c r="A69" s="473">
        <v>22080000</v>
      </c>
      <c r="B69" s="490" t="s">
        <v>119</v>
      </c>
      <c r="C69" s="484">
        <f>SUM(D69)</f>
        <v>410000</v>
      </c>
      <c r="D69" s="466">
        <f>SUM(D70)</f>
        <v>410000</v>
      </c>
      <c r="E69" s="486"/>
      <c r="F69" s="487"/>
    </row>
    <row r="70" spans="1:6" ht="84" customHeight="1" x14ac:dyDescent="0.4">
      <c r="A70" s="476">
        <v>22080400</v>
      </c>
      <c r="B70" s="485" t="s">
        <v>120</v>
      </c>
      <c r="C70" s="471">
        <f>SUM(D70)</f>
        <v>410000</v>
      </c>
      <c r="D70" s="471">
        <v>410000</v>
      </c>
      <c r="E70" s="467"/>
      <c r="F70" s="468"/>
    </row>
    <row r="71" spans="1:6" ht="27" customHeight="1" x14ac:dyDescent="0.35">
      <c r="A71" s="473">
        <v>22090000</v>
      </c>
      <c r="B71" s="474" t="s">
        <v>121</v>
      </c>
      <c r="C71" s="484">
        <f t="shared" ref="C71:C76" si="4">SUM(D71)</f>
        <v>27000</v>
      </c>
      <c r="D71" s="466">
        <f>SUM(D72:D73)</f>
        <v>27000</v>
      </c>
      <c r="E71" s="486"/>
      <c r="F71" s="487"/>
    </row>
    <row r="72" spans="1:6" ht="73.5" customHeight="1" x14ac:dyDescent="0.4">
      <c r="A72" s="476">
        <v>22090100</v>
      </c>
      <c r="B72" s="485" t="s">
        <v>122</v>
      </c>
      <c r="C72" s="471">
        <f t="shared" si="4"/>
        <v>20000</v>
      </c>
      <c r="D72" s="471">
        <v>20000</v>
      </c>
      <c r="E72" s="467"/>
      <c r="F72" s="468"/>
    </row>
    <row r="73" spans="1:6" ht="75.75" customHeight="1" x14ac:dyDescent="0.4">
      <c r="A73" s="476">
        <v>22090400</v>
      </c>
      <c r="B73" s="485" t="s">
        <v>123</v>
      </c>
      <c r="C73" s="471">
        <f t="shared" si="4"/>
        <v>7000</v>
      </c>
      <c r="D73" s="471">
        <v>7000</v>
      </c>
      <c r="E73" s="467"/>
      <c r="F73" s="468"/>
    </row>
    <row r="74" spans="1:6" ht="25.5" customHeight="1" x14ac:dyDescent="0.35">
      <c r="A74" s="473">
        <v>24000000</v>
      </c>
      <c r="B74" s="474" t="s">
        <v>124</v>
      </c>
      <c r="C74" s="484">
        <f>SUM(D74:E74)</f>
        <v>220000</v>
      </c>
      <c r="D74" s="466">
        <f>SUM(D75)</f>
        <v>150000</v>
      </c>
      <c r="E74" s="466">
        <f>SUM(E75)</f>
        <v>70000</v>
      </c>
      <c r="F74" s="487"/>
    </row>
    <row r="75" spans="1:6" ht="27.75" x14ac:dyDescent="0.4">
      <c r="A75" s="473">
        <v>24060000</v>
      </c>
      <c r="B75" s="474" t="s">
        <v>125</v>
      </c>
      <c r="C75" s="484">
        <f>SUM(D75:E75)</f>
        <v>220000</v>
      </c>
      <c r="D75" s="466">
        <f>SUM(D76)</f>
        <v>150000</v>
      </c>
      <c r="E75" s="466">
        <f>SUM(E77)</f>
        <v>70000</v>
      </c>
      <c r="F75" s="468"/>
    </row>
    <row r="76" spans="1:6" ht="27.75" x14ac:dyDescent="0.4">
      <c r="A76" s="476">
        <v>24060300</v>
      </c>
      <c r="B76" s="485" t="s">
        <v>125</v>
      </c>
      <c r="C76" s="471">
        <f t="shared" si="4"/>
        <v>150000</v>
      </c>
      <c r="D76" s="471">
        <v>150000</v>
      </c>
      <c r="E76" s="467"/>
      <c r="F76" s="468" t="s">
        <v>126</v>
      </c>
    </row>
    <row r="77" spans="1:6" ht="79.5" customHeight="1" x14ac:dyDescent="0.4">
      <c r="A77" s="476">
        <v>24062100</v>
      </c>
      <c r="B77" s="491" t="s">
        <v>538</v>
      </c>
      <c r="C77" s="471">
        <f>SUM(E77)</f>
        <v>70000</v>
      </c>
      <c r="D77" s="471"/>
      <c r="E77" s="471">
        <v>70000</v>
      </c>
      <c r="F77" s="468"/>
    </row>
    <row r="78" spans="1:6" ht="52.5" hidden="1" customHeight="1" x14ac:dyDescent="0.4">
      <c r="A78" s="476">
        <v>24170000</v>
      </c>
      <c r="B78" s="492" t="s">
        <v>299</v>
      </c>
      <c r="C78" s="471">
        <f t="shared" ref="C78:C84" si="5">SUM(E78)</f>
        <v>0</v>
      </c>
      <c r="D78" s="471"/>
      <c r="E78" s="471">
        <f>SUM(F78)</f>
        <v>0</v>
      </c>
      <c r="F78" s="468"/>
    </row>
    <row r="79" spans="1:6" ht="28.5" customHeight="1" x14ac:dyDescent="0.4">
      <c r="A79" s="473">
        <v>25000000</v>
      </c>
      <c r="B79" s="474" t="s">
        <v>127</v>
      </c>
      <c r="C79" s="466">
        <f t="shared" si="5"/>
        <v>9268517</v>
      </c>
      <c r="D79" s="467"/>
      <c r="E79" s="466">
        <f>SUM(E80)</f>
        <v>9268517</v>
      </c>
      <c r="F79" s="468"/>
    </row>
    <row r="80" spans="1:6" ht="51" customHeight="1" x14ac:dyDescent="0.4">
      <c r="A80" s="473">
        <v>25010000</v>
      </c>
      <c r="B80" s="474" t="s">
        <v>128</v>
      </c>
      <c r="C80" s="466">
        <f t="shared" si="5"/>
        <v>9268517</v>
      </c>
      <c r="D80" s="493"/>
      <c r="E80" s="466">
        <f>SUM(E81:E84)</f>
        <v>9268517</v>
      </c>
      <c r="F80" s="468"/>
    </row>
    <row r="81" spans="1:7" ht="51" customHeight="1" x14ac:dyDescent="0.4">
      <c r="A81" s="476">
        <v>25010100</v>
      </c>
      <c r="B81" s="485" t="s">
        <v>129</v>
      </c>
      <c r="C81" s="471">
        <f t="shared" si="5"/>
        <v>8833202</v>
      </c>
      <c r="D81" s="493"/>
      <c r="E81" s="494">
        <v>8833202</v>
      </c>
      <c r="F81" s="495"/>
    </row>
    <row r="82" spans="1:7" ht="51" customHeight="1" x14ac:dyDescent="0.4">
      <c r="A82" s="476">
        <v>25010200</v>
      </c>
      <c r="B82" s="485" t="s">
        <v>135</v>
      </c>
      <c r="C82" s="471">
        <f t="shared" si="5"/>
        <v>24300</v>
      </c>
      <c r="D82" s="493"/>
      <c r="E82" s="494">
        <v>24300</v>
      </c>
      <c r="F82" s="495"/>
    </row>
    <row r="83" spans="1:7" ht="76.150000000000006" customHeight="1" x14ac:dyDescent="0.4">
      <c r="A83" s="476">
        <v>25010300</v>
      </c>
      <c r="B83" s="485" t="s">
        <v>378</v>
      </c>
      <c r="C83" s="471">
        <f t="shared" si="5"/>
        <v>371471</v>
      </c>
      <c r="D83" s="493"/>
      <c r="E83" s="494">
        <v>371471</v>
      </c>
      <c r="F83" s="495"/>
    </row>
    <row r="84" spans="1:7" ht="51" customHeight="1" x14ac:dyDescent="0.4">
      <c r="A84" s="476">
        <v>25010400</v>
      </c>
      <c r="B84" s="489" t="s">
        <v>130</v>
      </c>
      <c r="C84" s="471">
        <f t="shared" si="5"/>
        <v>39544</v>
      </c>
      <c r="D84" s="496"/>
      <c r="E84" s="471">
        <v>39544</v>
      </c>
      <c r="F84" s="478"/>
    </row>
    <row r="85" spans="1:7" ht="26.25" customHeight="1" x14ac:dyDescent="0.4">
      <c r="A85" s="497">
        <v>30000000</v>
      </c>
      <c r="B85" s="498" t="s">
        <v>136</v>
      </c>
      <c r="C85" s="466">
        <f>SUM(E85)</f>
        <v>600000</v>
      </c>
      <c r="D85" s="496"/>
      <c r="E85" s="466">
        <f>SUM(F85)</f>
        <v>600000</v>
      </c>
      <c r="F85" s="475">
        <f>SUM(F86)</f>
        <v>600000</v>
      </c>
    </row>
    <row r="86" spans="1:7" ht="27" customHeight="1" x14ac:dyDescent="0.35">
      <c r="A86" s="497">
        <v>33000000</v>
      </c>
      <c r="B86" s="499" t="s">
        <v>137</v>
      </c>
      <c r="C86" s="466">
        <f>SUM(E86)</f>
        <v>600000</v>
      </c>
      <c r="D86" s="500"/>
      <c r="E86" s="466">
        <f>SUM(F86)</f>
        <v>600000</v>
      </c>
      <c r="F86" s="475">
        <f>SUM(F87)</f>
        <v>600000</v>
      </c>
    </row>
    <row r="87" spans="1:7" ht="26.25" customHeight="1" x14ac:dyDescent="0.4">
      <c r="A87" s="501">
        <v>33010000</v>
      </c>
      <c r="B87" s="502" t="s">
        <v>138</v>
      </c>
      <c r="C87" s="471">
        <f>SUM(E87)</f>
        <v>600000</v>
      </c>
      <c r="D87" s="496"/>
      <c r="E87" s="471">
        <f>SUM(F87)</f>
        <v>600000</v>
      </c>
      <c r="F87" s="478">
        <f>SUM(F88,F89)</f>
        <v>600000</v>
      </c>
    </row>
    <row r="88" spans="1:7" ht="99" customHeight="1" x14ac:dyDescent="0.4">
      <c r="A88" s="476">
        <v>33010100</v>
      </c>
      <c r="B88" s="489" t="s">
        <v>139</v>
      </c>
      <c r="C88" s="471">
        <f>SUM(E88)</f>
        <v>500000</v>
      </c>
      <c r="D88" s="496"/>
      <c r="E88" s="471">
        <f>SUM(F88)</f>
        <v>500000</v>
      </c>
      <c r="F88" s="478">
        <v>500000</v>
      </c>
    </row>
    <row r="89" spans="1:7" ht="124.9" customHeight="1" x14ac:dyDescent="0.4">
      <c r="A89" s="476">
        <v>33010200</v>
      </c>
      <c r="B89" s="503" t="s">
        <v>539</v>
      </c>
      <c r="C89" s="471">
        <f>SUM(E89)</f>
        <v>100000</v>
      </c>
      <c r="D89" s="496"/>
      <c r="E89" s="471">
        <f>SUM(F89)</f>
        <v>100000</v>
      </c>
      <c r="F89" s="478">
        <v>100000</v>
      </c>
    </row>
    <row r="90" spans="1:7" ht="48.75" customHeight="1" x14ac:dyDescent="0.35">
      <c r="A90" s="476"/>
      <c r="B90" s="474" t="s">
        <v>300</v>
      </c>
      <c r="C90" s="466">
        <f>SUM(C13,C57,C85)</f>
        <v>720920907</v>
      </c>
      <c r="D90" s="466">
        <f>SUM(D13,D57)</f>
        <v>710609390</v>
      </c>
      <c r="E90" s="466">
        <f>SUM(E13,E57,E85)</f>
        <v>10311517</v>
      </c>
      <c r="F90" s="475">
        <f>SUM(F85)</f>
        <v>600000</v>
      </c>
      <c r="G90" s="77"/>
    </row>
    <row r="91" spans="1:7" ht="30" customHeight="1" x14ac:dyDescent="0.35">
      <c r="A91" s="473">
        <v>40000000</v>
      </c>
      <c r="B91" s="474" t="s">
        <v>63</v>
      </c>
      <c r="C91" s="484">
        <f>SUM(D91)</f>
        <v>178860800</v>
      </c>
      <c r="D91" s="504">
        <f>SUM(D92)</f>
        <v>178860800</v>
      </c>
      <c r="E91" s="504"/>
      <c r="F91" s="505"/>
    </row>
    <row r="92" spans="1:7" ht="40.5" customHeight="1" x14ac:dyDescent="0.35">
      <c r="A92" s="473">
        <v>41000000</v>
      </c>
      <c r="B92" s="474" t="s">
        <v>64</v>
      </c>
      <c r="C92" s="484">
        <f>SUM(D92)</f>
        <v>178860800</v>
      </c>
      <c r="D92" s="466">
        <f>SUM(D99,D97,D93)</f>
        <v>178860800</v>
      </c>
      <c r="E92" s="504"/>
      <c r="F92" s="505"/>
    </row>
    <row r="93" spans="1:7" ht="32.25" customHeight="1" x14ac:dyDescent="0.35">
      <c r="A93" s="473">
        <v>41030000</v>
      </c>
      <c r="B93" s="474" t="s">
        <v>312</v>
      </c>
      <c r="C93" s="484">
        <f>SUM(D93)</f>
        <v>177029800</v>
      </c>
      <c r="D93" s="466">
        <f>SUM(D94:D96)</f>
        <v>177029800</v>
      </c>
      <c r="E93" s="504"/>
      <c r="F93" s="505"/>
    </row>
    <row r="94" spans="1:7" ht="49.5" customHeight="1" x14ac:dyDescent="0.4">
      <c r="A94" s="506">
        <v>41033900</v>
      </c>
      <c r="B94" s="479" t="s">
        <v>131</v>
      </c>
      <c r="C94" s="471">
        <f>SUM(D94)</f>
        <v>177029800</v>
      </c>
      <c r="D94" s="471">
        <v>177029800</v>
      </c>
      <c r="E94" s="482"/>
      <c r="F94" s="507"/>
    </row>
    <row r="95" spans="1:7" ht="51" hidden="1" customHeight="1" x14ac:dyDescent="0.4">
      <c r="A95" s="506">
        <v>41034200</v>
      </c>
      <c r="B95" s="479" t="s">
        <v>132</v>
      </c>
      <c r="C95" s="471">
        <f>SUM(D95)</f>
        <v>0</v>
      </c>
      <c r="D95" s="471"/>
      <c r="E95" s="482"/>
      <c r="F95" s="507"/>
    </row>
    <row r="96" spans="1:7" ht="106.5" hidden="1" customHeight="1" x14ac:dyDescent="0.4">
      <c r="A96" s="506">
        <v>41035100</v>
      </c>
      <c r="B96" s="508" t="s">
        <v>253</v>
      </c>
      <c r="C96" s="471">
        <f t="shared" ref="C96" si="6">SUM(D96)</f>
        <v>0</v>
      </c>
      <c r="D96" s="471"/>
      <c r="E96" s="467"/>
      <c r="F96" s="468"/>
    </row>
    <row r="97" spans="1:7" ht="34.9" hidden="1" customHeight="1" x14ac:dyDescent="0.4">
      <c r="A97" s="509">
        <v>41040000</v>
      </c>
      <c r="B97" s="510" t="s">
        <v>313</v>
      </c>
      <c r="C97" s="466">
        <f>SUM(D97)</f>
        <v>0</v>
      </c>
      <c r="D97" s="466">
        <f>SUM(D98)</f>
        <v>0</v>
      </c>
      <c r="E97" s="467"/>
      <c r="F97" s="468"/>
    </row>
    <row r="98" spans="1:7" ht="102.75" hidden="1" customHeight="1" x14ac:dyDescent="0.4">
      <c r="A98" s="506">
        <v>41040200</v>
      </c>
      <c r="B98" s="508" t="s">
        <v>314</v>
      </c>
      <c r="C98" s="471">
        <f>SUM(D98)</f>
        <v>0</v>
      </c>
      <c r="D98" s="471"/>
      <c r="E98" s="467"/>
      <c r="F98" s="468"/>
    </row>
    <row r="99" spans="1:7" ht="54.6" customHeight="1" x14ac:dyDescent="0.4">
      <c r="A99" s="511">
        <v>41050000</v>
      </c>
      <c r="B99" s="490" t="s">
        <v>256</v>
      </c>
      <c r="C99" s="466">
        <f t="shared" ref="C99:C100" si="7">SUM(D99)</f>
        <v>1831000</v>
      </c>
      <c r="D99" s="466">
        <f>SUM(D100:D107)</f>
        <v>1831000</v>
      </c>
      <c r="E99" s="493"/>
      <c r="F99" s="512"/>
    </row>
    <row r="100" spans="1:7" ht="53.25" customHeight="1" x14ac:dyDescent="0.4">
      <c r="A100" s="133">
        <v>41051000</v>
      </c>
      <c r="B100" s="479" t="s">
        <v>540</v>
      </c>
      <c r="C100" s="471">
        <f t="shared" si="7"/>
        <v>1831000</v>
      </c>
      <c r="D100" s="471">
        <v>1831000</v>
      </c>
      <c r="E100" s="493"/>
      <c r="F100" s="512"/>
    </row>
    <row r="101" spans="1:7" ht="105.75" hidden="1" customHeight="1" x14ac:dyDescent="0.4">
      <c r="A101" s="506">
        <v>41050200</v>
      </c>
      <c r="B101" s="479" t="s">
        <v>257</v>
      </c>
      <c r="C101" s="471">
        <f>SUM(D101)</f>
        <v>0</v>
      </c>
      <c r="D101" s="471"/>
      <c r="E101" s="493"/>
      <c r="F101" s="512"/>
    </row>
    <row r="102" spans="1:7" ht="332.25" hidden="1" customHeight="1" x14ac:dyDescent="0.4">
      <c r="A102" s="506">
        <v>41050300</v>
      </c>
      <c r="B102" s="479" t="s">
        <v>258</v>
      </c>
      <c r="C102" s="471">
        <f>SUM(D102)</f>
        <v>0</v>
      </c>
      <c r="D102" s="471"/>
      <c r="E102" s="493"/>
      <c r="F102" s="512"/>
    </row>
    <row r="103" spans="1:7" ht="79.5" hidden="1" customHeight="1" x14ac:dyDescent="0.4">
      <c r="A103" s="506">
        <v>41051000</v>
      </c>
      <c r="B103" s="479" t="s">
        <v>332</v>
      </c>
      <c r="C103" s="471">
        <f>SUM(D103)</f>
        <v>0</v>
      </c>
      <c r="D103" s="471"/>
      <c r="E103" s="530"/>
      <c r="F103" s="531"/>
    </row>
    <row r="104" spans="1:7" ht="72.75" hidden="1" customHeight="1" x14ac:dyDescent="0.4">
      <c r="A104" s="506">
        <v>41051200</v>
      </c>
      <c r="B104" s="513" t="s">
        <v>301</v>
      </c>
      <c r="C104" s="471">
        <f>SUM(D104)</f>
        <v>0</v>
      </c>
      <c r="D104" s="471"/>
      <c r="E104" s="530"/>
      <c r="F104" s="531"/>
    </row>
    <row r="105" spans="1:7" ht="80.25" hidden="1" customHeight="1" x14ac:dyDescent="0.4">
      <c r="A105" s="506">
        <v>41051500</v>
      </c>
      <c r="B105" s="479" t="s">
        <v>260</v>
      </c>
      <c r="C105" s="471">
        <f>SUM(D105)</f>
        <v>0</v>
      </c>
      <c r="D105" s="471"/>
      <c r="E105" s="493"/>
      <c r="F105" s="512"/>
    </row>
    <row r="106" spans="1:7" ht="2.4500000000000002" hidden="1" customHeight="1" x14ac:dyDescent="0.4">
      <c r="A106" s="506">
        <v>41052000</v>
      </c>
      <c r="B106" s="508" t="s">
        <v>259</v>
      </c>
      <c r="C106" s="471">
        <f t="shared" ref="C106:C107" si="8">SUM(D106)</f>
        <v>0</v>
      </c>
      <c r="D106" s="471"/>
      <c r="E106" s="471"/>
      <c r="F106" s="512"/>
    </row>
    <row r="107" spans="1:7" ht="1.1499999999999999" hidden="1" customHeight="1" x14ac:dyDescent="0.4">
      <c r="A107" s="532">
        <v>41053900</v>
      </c>
      <c r="B107" s="533" t="s">
        <v>261</v>
      </c>
      <c r="C107" s="471">
        <f t="shared" si="8"/>
        <v>0</v>
      </c>
      <c r="D107" s="534"/>
      <c r="E107" s="534"/>
      <c r="F107" s="531"/>
    </row>
    <row r="108" spans="1:7" ht="51.75" customHeight="1" x14ac:dyDescent="0.35">
      <c r="A108" s="535"/>
      <c r="B108" s="536" t="s">
        <v>302</v>
      </c>
      <c r="C108" s="537">
        <f>SUM(D108:E108)</f>
        <v>899781707</v>
      </c>
      <c r="D108" s="537">
        <f>SUM(D90:D91)</f>
        <v>889470190</v>
      </c>
      <c r="E108" s="537">
        <f>SUM(E90:E91)</f>
        <v>10311517</v>
      </c>
      <c r="F108" s="538">
        <f>SUM(F85)</f>
        <v>600000</v>
      </c>
      <c r="G108" s="23"/>
    </row>
    <row r="109" spans="1:7" ht="27.75" customHeight="1" x14ac:dyDescent="0.35">
      <c r="A109" s="78"/>
      <c r="B109" s="79"/>
      <c r="C109" s="80"/>
      <c r="D109" s="81"/>
      <c r="E109" s="81"/>
      <c r="F109" s="24"/>
      <c r="G109" s="23"/>
    </row>
    <row r="110" spans="1:7" ht="71.25" customHeight="1" x14ac:dyDescent="0.5">
      <c r="A110" s="560" t="s">
        <v>551</v>
      </c>
      <c r="B110" s="560"/>
      <c r="C110" s="560"/>
      <c r="D110" s="560"/>
      <c r="E110" s="560"/>
      <c r="F110" s="560"/>
      <c r="G110" s="23"/>
    </row>
    <row r="111" spans="1:7" ht="33.75" customHeight="1" x14ac:dyDescent="0.35">
      <c r="A111" s="25"/>
      <c r="B111" s="26"/>
      <c r="C111" s="26"/>
      <c r="D111" s="27"/>
      <c r="E111" s="27"/>
      <c r="F111" s="27"/>
    </row>
    <row r="112" spans="1:7" ht="24.75" customHeight="1" x14ac:dyDescent="0.3">
      <c r="A112" s="28"/>
      <c r="B112" s="29"/>
      <c r="C112" s="29"/>
      <c r="D112" s="30"/>
      <c r="E112" s="30"/>
      <c r="F112" s="30"/>
    </row>
    <row r="113" spans="1:6" ht="23.25" x14ac:dyDescent="0.35">
      <c r="A113" s="31"/>
      <c r="B113" s="31"/>
      <c r="C113" s="31"/>
      <c r="D113" s="31"/>
      <c r="E113" s="31"/>
      <c r="F113" s="31"/>
    </row>
    <row r="114" spans="1:6" ht="23.25" x14ac:dyDescent="0.35">
      <c r="A114" s="32"/>
      <c r="B114" s="33"/>
      <c r="C114" s="33"/>
      <c r="D114" s="27"/>
      <c r="E114" s="27"/>
      <c r="F114" s="27"/>
    </row>
    <row r="115" spans="1:6" ht="21.75" customHeight="1" x14ac:dyDescent="0.35">
      <c r="A115" s="31"/>
      <c r="B115" s="31"/>
      <c r="C115" s="31"/>
      <c r="D115" s="31"/>
      <c r="E115" s="31"/>
      <c r="F115" s="31"/>
    </row>
    <row r="116" spans="1:6" ht="23.25" x14ac:dyDescent="0.35">
      <c r="A116" s="21"/>
      <c r="B116" s="21"/>
      <c r="C116" s="21"/>
      <c r="D116" s="21"/>
      <c r="E116" s="21"/>
      <c r="F116" s="21"/>
    </row>
    <row r="117" spans="1:6" ht="23.25" x14ac:dyDescent="0.35">
      <c r="A117" s="31"/>
      <c r="B117" s="31"/>
      <c r="C117" s="31"/>
      <c r="D117" s="31"/>
      <c r="E117" s="31"/>
      <c r="F117" s="31"/>
    </row>
    <row r="118" spans="1:6" ht="23.25" x14ac:dyDescent="0.35">
      <c r="A118" s="21"/>
      <c r="B118" s="21"/>
      <c r="C118" s="21"/>
      <c r="D118" s="21"/>
      <c r="E118" s="21"/>
      <c r="F118" s="21"/>
    </row>
    <row r="119" spans="1:6" ht="23.25" x14ac:dyDescent="0.35">
      <c r="A119" s="21"/>
      <c r="B119" s="21"/>
      <c r="C119" s="21"/>
      <c r="D119" s="21"/>
      <c r="E119" s="21"/>
      <c r="F119" s="21"/>
    </row>
    <row r="120" spans="1:6" ht="23.25" x14ac:dyDescent="0.35">
      <c r="A120" s="21"/>
      <c r="B120" s="21"/>
      <c r="C120" s="21"/>
      <c r="D120" s="21"/>
      <c r="E120" s="21"/>
      <c r="F120" s="21"/>
    </row>
    <row r="121" spans="1:6" ht="23.25" x14ac:dyDescent="0.35">
      <c r="A121" s="21"/>
      <c r="B121" s="21"/>
      <c r="C121" s="21"/>
      <c r="D121" s="21"/>
      <c r="E121" s="21"/>
      <c r="F121" s="21"/>
    </row>
    <row r="122" spans="1:6" ht="23.25" x14ac:dyDescent="0.35">
      <c r="A122" s="21"/>
      <c r="B122" s="21"/>
      <c r="C122" s="21"/>
      <c r="D122" s="21"/>
      <c r="E122" s="21"/>
      <c r="F122" s="21"/>
    </row>
    <row r="123" spans="1:6" ht="23.25" x14ac:dyDescent="0.35">
      <c r="A123" s="21"/>
      <c r="B123" s="21"/>
      <c r="C123" s="21"/>
      <c r="D123" s="21"/>
      <c r="E123" s="21"/>
      <c r="F123" s="21"/>
    </row>
    <row r="124" spans="1:6" ht="23.25" x14ac:dyDescent="0.35">
      <c r="A124" s="21"/>
      <c r="B124" s="21"/>
      <c r="C124" s="21"/>
      <c r="D124" s="21"/>
      <c r="E124" s="21"/>
      <c r="F124" s="21"/>
    </row>
    <row r="125" spans="1:6" ht="23.25" x14ac:dyDescent="0.35">
      <c r="A125" s="21"/>
      <c r="B125" s="21"/>
      <c r="C125" s="21"/>
      <c r="D125" s="21"/>
      <c r="E125" s="21"/>
      <c r="F125" s="21"/>
    </row>
    <row r="126" spans="1:6" ht="23.25" x14ac:dyDescent="0.35">
      <c r="A126" s="21"/>
      <c r="B126" s="21"/>
      <c r="C126" s="21"/>
      <c r="D126" s="21"/>
      <c r="E126" s="21"/>
      <c r="F126" s="21"/>
    </row>
    <row r="127" spans="1:6" ht="23.25" x14ac:dyDescent="0.35">
      <c r="A127" s="21"/>
      <c r="B127" s="21"/>
      <c r="C127" s="21"/>
      <c r="D127" s="21"/>
      <c r="E127" s="21"/>
      <c r="F127" s="21"/>
    </row>
    <row r="128" spans="1:6" ht="23.25" x14ac:dyDescent="0.35">
      <c r="A128" s="21"/>
      <c r="B128" s="21"/>
      <c r="C128" s="21"/>
      <c r="D128" s="21"/>
      <c r="E128" s="21"/>
      <c r="F128" s="21"/>
    </row>
    <row r="129" spans="1:6" ht="23.25" x14ac:dyDescent="0.35">
      <c r="A129" s="31"/>
      <c r="B129" s="31"/>
      <c r="C129" s="31"/>
      <c r="D129" s="31"/>
      <c r="E129" s="31"/>
      <c r="F129" s="31"/>
    </row>
    <row r="130" spans="1:6" ht="23.25" x14ac:dyDescent="0.35">
      <c r="A130" s="31"/>
      <c r="B130" s="31"/>
      <c r="C130" s="31"/>
      <c r="D130" s="31"/>
      <c r="E130" s="31"/>
      <c r="F130" s="31"/>
    </row>
    <row r="131" spans="1:6" ht="23.25" x14ac:dyDescent="0.35">
      <c r="A131" s="31"/>
      <c r="B131" s="31"/>
      <c r="C131" s="31"/>
      <c r="D131" s="31"/>
      <c r="E131" s="31"/>
      <c r="F131" s="31"/>
    </row>
    <row r="132" spans="1:6" ht="23.25" x14ac:dyDescent="0.35">
      <c r="A132" s="31"/>
      <c r="B132" s="31"/>
      <c r="C132" s="31"/>
      <c r="D132" s="31"/>
      <c r="E132" s="31"/>
      <c r="F132" s="31"/>
    </row>
    <row r="133" spans="1:6" ht="23.25" x14ac:dyDescent="0.35">
      <c r="A133" s="31"/>
      <c r="B133" s="31"/>
      <c r="C133" s="31"/>
      <c r="D133" s="31"/>
      <c r="E133" s="31"/>
      <c r="F133" s="31"/>
    </row>
    <row r="134" spans="1:6" ht="23.25" x14ac:dyDescent="0.35">
      <c r="A134" s="31"/>
      <c r="B134" s="31"/>
      <c r="C134" s="31"/>
      <c r="D134" s="31"/>
      <c r="E134" s="31"/>
      <c r="F134" s="31"/>
    </row>
    <row r="135" spans="1:6" ht="23.25" x14ac:dyDescent="0.35">
      <c r="A135" s="31"/>
      <c r="B135" s="31"/>
      <c r="C135" s="31"/>
      <c r="D135" s="31"/>
      <c r="E135" s="31"/>
      <c r="F135" s="31"/>
    </row>
    <row r="136" spans="1:6" ht="23.25" x14ac:dyDescent="0.35">
      <c r="A136" s="31"/>
      <c r="B136" s="31"/>
      <c r="C136" s="31"/>
      <c r="D136" s="31"/>
      <c r="E136" s="31"/>
      <c r="F136" s="31"/>
    </row>
    <row r="137" spans="1:6" ht="23.25" x14ac:dyDescent="0.35">
      <c r="A137" s="31"/>
      <c r="B137" s="31"/>
      <c r="C137" s="31"/>
      <c r="D137" s="31"/>
      <c r="E137" s="31"/>
      <c r="F137" s="31"/>
    </row>
    <row r="138" spans="1:6" ht="23.25" x14ac:dyDescent="0.35">
      <c r="A138" s="31"/>
      <c r="B138" s="31"/>
      <c r="C138" s="31"/>
      <c r="D138" s="31"/>
      <c r="E138" s="31"/>
      <c r="F138" s="31"/>
    </row>
    <row r="139" spans="1:6" ht="23.25" x14ac:dyDescent="0.35">
      <c r="A139" s="31"/>
      <c r="B139" s="31"/>
      <c r="C139" s="31"/>
      <c r="D139" s="31"/>
      <c r="E139" s="31"/>
      <c r="F139" s="31"/>
    </row>
    <row r="140" spans="1:6" ht="23.25" x14ac:dyDescent="0.35">
      <c r="A140" s="31"/>
      <c r="B140" s="31"/>
      <c r="C140" s="31"/>
      <c r="D140" s="31"/>
      <c r="E140" s="31"/>
      <c r="F140" s="31"/>
    </row>
    <row r="141" spans="1:6" ht="23.25" x14ac:dyDescent="0.35">
      <c r="A141" s="31"/>
      <c r="B141" s="31"/>
      <c r="C141" s="31"/>
      <c r="D141" s="31"/>
      <c r="E141" s="31"/>
      <c r="F141" s="31"/>
    </row>
    <row r="142" spans="1:6" ht="23.25" x14ac:dyDescent="0.35">
      <c r="A142" s="31"/>
      <c r="B142" s="31"/>
      <c r="C142" s="31"/>
      <c r="D142" s="31"/>
      <c r="E142" s="31"/>
      <c r="F142" s="31"/>
    </row>
    <row r="143" spans="1:6" ht="23.25" x14ac:dyDescent="0.35">
      <c r="A143" s="31"/>
      <c r="B143" s="31"/>
      <c r="C143" s="31"/>
      <c r="D143" s="31"/>
      <c r="E143" s="31"/>
      <c r="F143" s="31"/>
    </row>
    <row r="144" spans="1:6" ht="23.25" x14ac:dyDescent="0.35">
      <c r="A144" s="31"/>
      <c r="B144" s="31"/>
      <c r="C144" s="31"/>
      <c r="D144" s="31"/>
      <c r="E144" s="31"/>
      <c r="F144" s="31"/>
    </row>
    <row r="145" spans="1:6" ht="23.25" x14ac:dyDescent="0.35">
      <c r="A145" s="31"/>
      <c r="B145" s="31"/>
      <c r="C145" s="31"/>
      <c r="D145" s="31"/>
      <c r="E145" s="31"/>
      <c r="F145" s="31"/>
    </row>
    <row r="146" spans="1:6" ht="23.25" x14ac:dyDescent="0.35">
      <c r="A146" s="31"/>
      <c r="B146" s="31"/>
      <c r="C146" s="31"/>
      <c r="D146" s="31"/>
      <c r="E146" s="31"/>
      <c r="F146" s="31"/>
    </row>
    <row r="147" spans="1:6" ht="23.25" x14ac:dyDescent="0.35">
      <c r="A147" s="31"/>
      <c r="B147" s="31"/>
      <c r="C147" s="31"/>
      <c r="D147" s="31"/>
      <c r="E147" s="31"/>
      <c r="F147" s="31"/>
    </row>
    <row r="148" spans="1:6" ht="23.25" x14ac:dyDescent="0.35">
      <c r="A148" s="31"/>
      <c r="B148" s="31"/>
      <c r="C148" s="31"/>
      <c r="D148" s="31"/>
      <c r="E148" s="31"/>
      <c r="F148" s="31"/>
    </row>
    <row r="149" spans="1:6" ht="23.25" x14ac:dyDescent="0.35">
      <c r="A149" s="31"/>
      <c r="B149" s="31"/>
      <c r="C149" s="31"/>
      <c r="D149" s="31"/>
      <c r="E149" s="31"/>
      <c r="F149" s="31"/>
    </row>
    <row r="150" spans="1:6" ht="23.25" x14ac:dyDescent="0.35">
      <c r="A150" s="31"/>
      <c r="B150" s="31"/>
      <c r="C150" s="31"/>
      <c r="D150" s="31"/>
      <c r="E150" s="31"/>
      <c r="F150" s="31"/>
    </row>
    <row r="151" spans="1:6" ht="23.25" x14ac:dyDescent="0.35">
      <c r="A151" s="31"/>
      <c r="B151" s="31"/>
      <c r="C151" s="31"/>
      <c r="D151" s="31"/>
      <c r="E151" s="31"/>
      <c r="F151" s="31"/>
    </row>
    <row r="152" spans="1:6" ht="23.25" x14ac:dyDescent="0.35">
      <c r="A152" s="31"/>
      <c r="B152" s="31"/>
      <c r="C152" s="31"/>
      <c r="D152" s="31"/>
      <c r="E152" s="31"/>
      <c r="F152" s="31"/>
    </row>
    <row r="153" spans="1:6" ht="23.25" x14ac:dyDescent="0.35">
      <c r="A153" s="31"/>
      <c r="B153" s="31"/>
      <c r="C153" s="31"/>
      <c r="D153" s="31"/>
      <c r="E153" s="31"/>
      <c r="F153" s="31"/>
    </row>
    <row r="154" spans="1:6" ht="23.25" x14ac:dyDescent="0.35">
      <c r="A154" s="31"/>
      <c r="B154" s="31"/>
      <c r="C154" s="31"/>
      <c r="D154" s="31"/>
      <c r="E154" s="31"/>
      <c r="F154" s="31"/>
    </row>
  </sheetData>
  <mergeCells count="12">
    <mergeCell ref="A110:F110"/>
    <mergeCell ref="C1:F1"/>
    <mergeCell ref="C2:F2"/>
    <mergeCell ref="A6:F6"/>
    <mergeCell ref="A10:A11"/>
    <mergeCell ref="B10:B11"/>
    <mergeCell ref="C10:C11"/>
    <mergeCell ref="D10:D11"/>
    <mergeCell ref="E10:F10"/>
    <mergeCell ref="C3:F3"/>
    <mergeCell ref="A7:B7"/>
    <mergeCell ref="A8:B8"/>
  </mergeCells>
  <phoneticPr fontId="4" type="noConversion"/>
  <pageMargins left="1.1811023622047245" right="0.39370078740157483" top="0.78740157480314965" bottom="0.78740157480314965" header="0.51181102362204722" footer="0.51181102362204722"/>
  <pageSetup paperSize="9" scale="44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18" zoomScaleNormal="100" zoomScaleSheetLayoutView="100" workbookViewId="0">
      <selection activeCell="D11" sqref="D11:D12"/>
    </sheetView>
  </sheetViews>
  <sheetFormatPr defaultColWidth="8" defaultRowHeight="12.75" x14ac:dyDescent="0.2"/>
  <cols>
    <col min="1" max="1" width="14.7109375" style="55" customWidth="1"/>
    <col min="2" max="2" width="32.28515625" style="49" customWidth="1"/>
    <col min="3" max="3" width="19.140625" style="49" customWidth="1"/>
    <col min="4" max="4" width="17.85546875" style="50" customWidth="1"/>
    <col min="5" max="5" width="17.28515625" style="50" customWidth="1"/>
    <col min="6" max="6" width="16" style="38" customWidth="1"/>
    <col min="7" max="8" width="8" style="38"/>
    <col min="9" max="9" width="12.140625" style="38" bestFit="1" customWidth="1"/>
    <col min="10" max="16384" width="8" style="38"/>
  </cols>
  <sheetData>
    <row r="1" spans="1:7" ht="16.5" customHeight="1" x14ac:dyDescent="0.3">
      <c r="A1" s="35"/>
      <c r="B1" s="36"/>
      <c r="C1" s="36"/>
      <c r="D1" s="37"/>
      <c r="E1" s="591"/>
      <c r="F1" s="591"/>
    </row>
    <row r="2" spans="1:7" ht="17.25" customHeight="1" x14ac:dyDescent="0.3">
      <c r="A2" s="35"/>
      <c r="B2" s="36"/>
      <c r="C2" s="36"/>
      <c r="D2" s="37"/>
      <c r="E2" s="592"/>
      <c r="F2" s="592"/>
    </row>
    <row r="3" spans="1:7" ht="18" customHeight="1" x14ac:dyDescent="0.3">
      <c r="A3" s="35"/>
      <c r="B3" s="36"/>
      <c r="C3" s="36"/>
      <c r="D3" s="37"/>
      <c r="E3" s="592"/>
      <c r="F3" s="592"/>
    </row>
    <row r="4" spans="1:7" ht="18" customHeight="1" x14ac:dyDescent="0.3">
      <c r="A4" s="35"/>
      <c r="B4" s="36"/>
      <c r="C4" s="36"/>
      <c r="D4" s="37"/>
      <c r="E4" s="286"/>
      <c r="F4" s="286"/>
    </row>
    <row r="5" spans="1:7" ht="23.45" customHeight="1" x14ac:dyDescent="0.25">
      <c r="A5" s="289"/>
      <c r="B5" s="36"/>
      <c r="C5" s="36"/>
      <c r="D5" s="37"/>
      <c r="E5" s="37"/>
      <c r="F5" s="37"/>
    </row>
    <row r="6" spans="1:7" ht="78.599999999999994" customHeight="1" x14ac:dyDescent="0.2">
      <c r="A6" s="593" t="s">
        <v>423</v>
      </c>
      <c r="B6" s="593"/>
      <c r="C6" s="593"/>
      <c r="D6" s="593"/>
      <c r="E6" s="593"/>
      <c r="F6" s="593"/>
    </row>
    <row r="7" spans="1:7" ht="18.600000000000001" customHeight="1" x14ac:dyDescent="0.25">
      <c r="A7" s="290" t="s">
        <v>338</v>
      </c>
      <c r="B7" s="299"/>
      <c r="C7" s="299"/>
      <c r="D7" s="299"/>
      <c r="E7" s="299"/>
      <c r="F7" s="299"/>
    </row>
    <row r="8" spans="1:7" ht="19.149999999999999" customHeight="1" x14ac:dyDescent="0.2">
      <c r="A8" s="294" t="s">
        <v>339</v>
      </c>
      <c r="B8" s="35"/>
      <c r="C8" s="35"/>
      <c r="D8" s="35"/>
      <c r="E8" s="35"/>
      <c r="F8" s="35"/>
    </row>
    <row r="9" spans="1:7" ht="30" customHeight="1" x14ac:dyDescent="0.25">
      <c r="A9" s="35"/>
      <c r="B9" s="36"/>
      <c r="C9" s="36"/>
      <c r="D9" s="39"/>
      <c r="E9" s="39"/>
      <c r="F9" s="293" t="s">
        <v>342</v>
      </c>
    </row>
    <row r="10" spans="1:7" ht="7.9" customHeight="1" x14ac:dyDescent="0.25">
      <c r="A10" s="35"/>
      <c r="B10" s="36"/>
      <c r="C10" s="36"/>
      <c r="D10" s="39"/>
      <c r="E10" s="39"/>
      <c r="F10" s="293"/>
    </row>
    <row r="11" spans="1:7" ht="39" customHeight="1" x14ac:dyDescent="0.2">
      <c r="A11" s="576" t="s">
        <v>28</v>
      </c>
      <c r="B11" s="578" t="s">
        <v>275</v>
      </c>
      <c r="C11" s="580" t="s">
        <v>276</v>
      </c>
      <c r="D11" s="582" t="s">
        <v>68</v>
      </c>
      <c r="E11" s="584" t="s">
        <v>69</v>
      </c>
      <c r="F11" s="585"/>
    </row>
    <row r="12" spans="1:7" ht="54" customHeight="1" x14ac:dyDescent="0.2">
      <c r="A12" s="577"/>
      <c r="B12" s="579"/>
      <c r="C12" s="581"/>
      <c r="D12" s="583"/>
      <c r="E12" s="287" t="s">
        <v>277</v>
      </c>
      <c r="F12" s="288" t="s">
        <v>424</v>
      </c>
    </row>
    <row r="13" spans="1:7" s="40" customFormat="1" ht="16.5" customHeight="1" x14ac:dyDescent="0.2">
      <c r="A13" s="291">
        <v>1</v>
      </c>
      <c r="B13" s="291">
        <v>2</v>
      </c>
      <c r="C13" s="292">
        <v>3</v>
      </c>
      <c r="D13" s="292">
        <v>4</v>
      </c>
      <c r="E13" s="292">
        <v>5</v>
      </c>
      <c r="F13" s="292">
        <v>6</v>
      </c>
    </row>
    <row r="14" spans="1:7" ht="28.5" customHeight="1" x14ac:dyDescent="0.25">
      <c r="A14" s="586" t="s">
        <v>278</v>
      </c>
      <c r="B14" s="587"/>
      <c r="C14" s="587"/>
      <c r="D14" s="587"/>
      <c r="E14" s="587"/>
      <c r="F14" s="588"/>
      <c r="G14" s="47"/>
    </row>
    <row r="15" spans="1:7" s="43" customFormat="1" ht="33.75" customHeight="1" x14ac:dyDescent="0.25">
      <c r="A15" s="93" t="s">
        <v>29</v>
      </c>
      <c r="B15" s="41" t="s">
        <v>30</v>
      </c>
      <c r="C15" s="82">
        <f t="shared" ref="C15:C35" si="0">SUM(D15:E15)</f>
        <v>0</v>
      </c>
      <c r="D15" s="82">
        <f>D16</f>
        <v>-93034720</v>
      </c>
      <c r="E15" s="82">
        <f>E16</f>
        <v>93034720</v>
      </c>
      <c r="F15" s="82">
        <f>F16</f>
        <v>93034720</v>
      </c>
      <c r="G15" s="42"/>
    </row>
    <row r="16" spans="1:7" s="43" customFormat="1" ht="47.25" customHeight="1" x14ac:dyDescent="0.25">
      <c r="A16" s="93">
        <v>208000</v>
      </c>
      <c r="B16" s="41" t="s">
        <v>31</v>
      </c>
      <c r="C16" s="82">
        <f t="shared" si="0"/>
        <v>0</v>
      </c>
      <c r="D16" s="82">
        <f>D17+D18</f>
        <v>-93034720</v>
      </c>
      <c r="E16" s="82">
        <f>E17+E18</f>
        <v>93034720</v>
      </c>
      <c r="F16" s="82">
        <f>F17+F18</f>
        <v>93034720</v>
      </c>
      <c r="G16" s="42"/>
    </row>
    <row r="17" spans="1:9" s="43" customFormat="1" ht="26.25" hidden="1" customHeight="1" x14ac:dyDescent="0.25">
      <c r="A17" s="94">
        <v>208100</v>
      </c>
      <c r="B17" s="44" t="s">
        <v>32</v>
      </c>
      <c r="C17" s="84">
        <f t="shared" si="0"/>
        <v>0</v>
      </c>
      <c r="D17" s="83"/>
      <c r="E17" s="84"/>
      <c r="F17" s="84"/>
      <c r="G17" s="42"/>
      <c r="I17" s="45"/>
    </row>
    <row r="18" spans="1:9" ht="66" customHeight="1" x14ac:dyDescent="0.25">
      <c r="A18" s="94" t="s">
        <v>33</v>
      </c>
      <c r="B18" s="46" t="s">
        <v>34</v>
      </c>
      <c r="C18" s="84">
        <f t="shared" si="0"/>
        <v>0</v>
      </c>
      <c r="D18" s="85">
        <v>-93034720</v>
      </c>
      <c r="E18" s="85">
        <v>93034720</v>
      </c>
      <c r="F18" s="85">
        <v>93034720</v>
      </c>
      <c r="G18" s="47"/>
    </row>
    <row r="19" spans="1:9" ht="24.75" hidden="1" customHeight="1" x14ac:dyDescent="0.25">
      <c r="A19" s="93" t="s">
        <v>1</v>
      </c>
      <c r="B19" s="41" t="s">
        <v>2</v>
      </c>
      <c r="C19" s="82">
        <f t="shared" ref="C19:C28" si="1">SUM(D19:E19)</f>
        <v>0</v>
      </c>
      <c r="D19" s="82">
        <f t="shared" ref="D19:F20" si="2">D20</f>
        <v>0</v>
      </c>
      <c r="E19" s="82">
        <f t="shared" si="2"/>
        <v>0</v>
      </c>
      <c r="F19" s="82">
        <f t="shared" si="2"/>
        <v>0</v>
      </c>
      <c r="G19" s="47"/>
    </row>
    <row r="20" spans="1:9" ht="34.5" hidden="1" customHeight="1" x14ac:dyDescent="0.25">
      <c r="A20" s="93">
        <v>301000</v>
      </c>
      <c r="B20" s="41" t="s">
        <v>3</v>
      </c>
      <c r="C20" s="82">
        <f t="shared" si="1"/>
        <v>0</v>
      </c>
      <c r="D20" s="82">
        <f t="shared" si="2"/>
        <v>0</v>
      </c>
      <c r="E20" s="82">
        <f>SUM(E21:E22)</f>
        <v>0</v>
      </c>
      <c r="F20" s="82">
        <f>SUM(F21:F22)</f>
        <v>0</v>
      </c>
      <c r="G20" s="47"/>
    </row>
    <row r="21" spans="1:9" ht="30" hidden="1" customHeight="1" x14ac:dyDescent="0.25">
      <c r="A21" s="94">
        <v>301100</v>
      </c>
      <c r="B21" s="44" t="s">
        <v>4</v>
      </c>
      <c r="C21" s="84">
        <f t="shared" si="1"/>
        <v>0</v>
      </c>
      <c r="D21" s="83">
        <v>0</v>
      </c>
      <c r="E21" s="84"/>
      <c r="F21" s="84"/>
      <c r="G21" s="47"/>
    </row>
    <row r="22" spans="1:9" ht="27.75" hidden="1" customHeight="1" x14ac:dyDescent="0.25">
      <c r="A22" s="94" t="s">
        <v>266</v>
      </c>
      <c r="B22" s="44" t="s">
        <v>267</v>
      </c>
      <c r="C22" s="84">
        <f t="shared" si="1"/>
        <v>0</v>
      </c>
      <c r="D22" s="83"/>
      <c r="E22" s="85"/>
      <c r="F22" s="85"/>
      <c r="G22" s="47"/>
    </row>
    <row r="23" spans="1:9" s="50" customFormat="1" ht="26.25" customHeight="1" x14ac:dyDescent="0.25">
      <c r="A23" s="93" t="s">
        <v>340</v>
      </c>
      <c r="B23" s="41" t="s">
        <v>279</v>
      </c>
      <c r="C23" s="82">
        <f>SUM(C15,C19)</f>
        <v>0</v>
      </c>
      <c r="D23" s="82">
        <f t="shared" ref="D23:F23" si="3">SUM(D15,D19)</f>
        <v>-93034720</v>
      </c>
      <c r="E23" s="82">
        <f t="shared" si="3"/>
        <v>93034720</v>
      </c>
      <c r="F23" s="82">
        <f t="shared" si="3"/>
        <v>93034720</v>
      </c>
      <c r="G23" s="251"/>
    </row>
    <row r="24" spans="1:9" ht="28.5" customHeight="1" x14ac:dyDescent="0.25">
      <c r="A24" s="586" t="s">
        <v>280</v>
      </c>
      <c r="B24" s="587"/>
      <c r="C24" s="587"/>
      <c r="D24" s="587"/>
      <c r="E24" s="587"/>
      <c r="F24" s="588"/>
      <c r="G24" s="47"/>
    </row>
    <row r="25" spans="1:9" ht="35.25" hidden="1" customHeight="1" x14ac:dyDescent="0.25">
      <c r="A25" s="93" t="s">
        <v>5</v>
      </c>
      <c r="B25" s="41" t="s">
        <v>6</v>
      </c>
      <c r="C25" s="82">
        <f t="shared" si="1"/>
        <v>0</v>
      </c>
      <c r="D25" s="82">
        <f>D26</f>
        <v>0</v>
      </c>
      <c r="E25" s="82">
        <f>SUM(E26,E29)</f>
        <v>0</v>
      </c>
      <c r="F25" s="82">
        <f>SUM(F26,F29)</f>
        <v>0</v>
      </c>
      <c r="G25" s="47"/>
    </row>
    <row r="26" spans="1:9" ht="28.5" hidden="1" customHeight="1" x14ac:dyDescent="0.25">
      <c r="A26" s="93" t="s">
        <v>7</v>
      </c>
      <c r="B26" s="41" t="s">
        <v>8</v>
      </c>
      <c r="C26" s="82">
        <f t="shared" si="1"/>
        <v>0</v>
      </c>
      <c r="D26" s="82">
        <f>D27+D28</f>
        <v>0</v>
      </c>
      <c r="E26" s="82">
        <f>E27</f>
        <v>0</v>
      </c>
      <c r="F26" s="82">
        <f>F27</f>
        <v>0</v>
      </c>
      <c r="G26" s="47"/>
    </row>
    <row r="27" spans="1:9" ht="28.5" hidden="1" customHeight="1" x14ac:dyDescent="0.25">
      <c r="A27" s="94" t="s">
        <v>9</v>
      </c>
      <c r="B27" s="44" t="s">
        <v>10</v>
      </c>
      <c r="C27" s="84">
        <f t="shared" si="1"/>
        <v>0</v>
      </c>
      <c r="D27" s="83">
        <f>D21</f>
        <v>0</v>
      </c>
      <c r="E27" s="84"/>
      <c r="F27" s="84"/>
      <c r="G27" s="47"/>
    </row>
    <row r="28" spans="1:9" ht="34.5" hidden="1" customHeight="1" x14ac:dyDescent="0.25">
      <c r="A28" s="94" t="s">
        <v>11</v>
      </c>
      <c r="B28" s="48" t="s">
        <v>12</v>
      </c>
      <c r="C28" s="84">
        <f t="shared" si="1"/>
        <v>0</v>
      </c>
      <c r="D28" s="85">
        <v>0</v>
      </c>
      <c r="E28" s="85"/>
      <c r="F28" s="85"/>
      <c r="G28" s="47"/>
    </row>
    <row r="29" spans="1:9" ht="24.75" hidden="1" customHeight="1" x14ac:dyDescent="0.25">
      <c r="A29" s="93" t="s">
        <v>268</v>
      </c>
      <c r="B29" s="41" t="s">
        <v>269</v>
      </c>
      <c r="C29" s="82">
        <f t="shared" ref="C29:C31" si="4">SUM(D29:E29)</f>
        <v>0</v>
      </c>
      <c r="D29" s="137">
        <f t="shared" ref="D29:F30" si="5">SUM(D30)</f>
        <v>0</v>
      </c>
      <c r="E29" s="137">
        <f t="shared" si="5"/>
        <v>0</v>
      </c>
      <c r="F29" s="137">
        <f t="shared" si="5"/>
        <v>0</v>
      </c>
      <c r="G29" s="47"/>
    </row>
    <row r="30" spans="1:9" ht="26.25" hidden="1" customHeight="1" x14ac:dyDescent="0.25">
      <c r="A30" s="94" t="s">
        <v>270</v>
      </c>
      <c r="B30" s="48" t="s">
        <v>271</v>
      </c>
      <c r="C30" s="84">
        <f t="shared" si="4"/>
        <v>0</v>
      </c>
      <c r="D30" s="85">
        <f t="shared" si="5"/>
        <v>0</v>
      </c>
      <c r="E30" s="85"/>
      <c r="F30" s="85"/>
      <c r="G30" s="47"/>
    </row>
    <row r="31" spans="1:9" ht="29.25" hidden="1" customHeight="1" x14ac:dyDescent="0.25">
      <c r="A31" s="94" t="s">
        <v>272</v>
      </c>
      <c r="B31" s="48" t="s">
        <v>12</v>
      </c>
      <c r="C31" s="84">
        <f t="shared" si="4"/>
        <v>0</v>
      </c>
      <c r="D31" s="85"/>
      <c r="E31" s="85"/>
      <c r="F31" s="85"/>
      <c r="G31" s="47"/>
    </row>
    <row r="32" spans="1:9" ht="33.75" customHeight="1" x14ac:dyDescent="0.25">
      <c r="A32" s="93" t="s">
        <v>35</v>
      </c>
      <c r="B32" s="41" t="s">
        <v>36</v>
      </c>
      <c r="C32" s="82">
        <f t="shared" si="0"/>
        <v>0</v>
      </c>
      <c r="D32" s="82">
        <f>D33</f>
        <v>-93034720</v>
      </c>
      <c r="E32" s="82">
        <f>E33</f>
        <v>93034720</v>
      </c>
      <c r="F32" s="82">
        <f>F33</f>
        <v>93034720</v>
      </c>
      <c r="G32" s="47"/>
    </row>
    <row r="33" spans="1:8" ht="33.75" customHeight="1" x14ac:dyDescent="0.25">
      <c r="A33" s="93" t="s">
        <v>37</v>
      </c>
      <c r="B33" s="41" t="s">
        <v>38</v>
      </c>
      <c r="C33" s="82">
        <f t="shared" si="0"/>
        <v>0</v>
      </c>
      <c r="D33" s="82">
        <f>D34+D35</f>
        <v>-93034720</v>
      </c>
      <c r="E33" s="82">
        <f>E34+E35</f>
        <v>93034720</v>
      </c>
      <c r="F33" s="82">
        <f>F34+F35</f>
        <v>93034720</v>
      </c>
      <c r="G33" s="47"/>
    </row>
    <row r="34" spans="1:8" ht="27.75" hidden="1" customHeight="1" x14ac:dyDescent="0.25">
      <c r="A34" s="94" t="s">
        <v>39</v>
      </c>
      <c r="B34" s="48" t="s">
        <v>40</v>
      </c>
      <c r="C34" s="84">
        <f t="shared" si="0"/>
        <v>0</v>
      </c>
      <c r="D34" s="84">
        <f t="shared" ref="D34:F34" si="6">D17</f>
        <v>0</v>
      </c>
      <c r="E34" s="84">
        <f t="shared" si="6"/>
        <v>0</v>
      </c>
      <c r="F34" s="84">
        <f t="shared" si="6"/>
        <v>0</v>
      </c>
    </row>
    <row r="35" spans="1:8" ht="71.25" customHeight="1" x14ac:dyDescent="0.25">
      <c r="A35" s="94" t="s">
        <v>41</v>
      </c>
      <c r="B35" s="252" t="s">
        <v>303</v>
      </c>
      <c r="C35" s="84">
        <f t="shared" si="0"/>
        <v>0</v>
      </c>
      <c r="D35" s="85">
        <v>-93034720</v>
      </c>
      <c r="E35" s="85">
        <v>93034720</v>
      </c>
      <c r="F35" s="85">
        <v>93034720</v>
      </c>
    </row>
    <row r="36" spans="1:8" ht="27.75" customHeight="1" x14ac:dyDescent="0.25">
      <c r="A36" s="82" t="s">
        <v>340</v>
      </c>
      <c r="B36" s="95" t="s">
        <v>279</v>
      </c>
      <c r="C36" s="82">
        <f>SUM(C25,C32)</f>
        <v>0</v>
      </c>
      <c r="D36" s="82">
        <f>SUM(D25,D32)</f>
        <v>-93034720</v>
      </c>
      <c r="E36" s="82">
        <f>SUM(E25,E32)</f>
        <v>93034720</v>
      </c>
      <c r="F36" s="82">
        <f>SUM(F25,F32)</f>
        <v>93034720</v>
      </c>
      <c r="G36" s="575"/>
      <c r="H36" s="575"/>
    </row>
    <row r="37" spans="1:8" x14ac:dyDescent="0.2">
      <c r="A37" s="49"/>
    </row>
    <row r="38" spans="1:8" ht="15.75" x14ac:dyDescent="0.25">
      <c r="A38" s="49"/>
      <c r="D38" s="51"/>
      <c r="E38" s="51"/>
      <c r="F38" s="43"/>
    </row>
    <row r="39" spans="1:8" ht="53.25" customHeight="1" x14ac:dyDescent="0.4">
      <c r="A39" s="589" t="s">
        <v>552</v>
      </c>
      <c r="B39" s="589"/>
      <c r="C39" s="589"/>
      <c r="D39" s="589"/>
      <c r="E39" s="589"/>
      <c r="F39" s="590"/>
    </row>
    <row r="40" spans="1:8" ht="15" x14ac:dyDescent="0.2">
      <c r="A40" s="49"/>
      <c r="B40" s="52"/>
      <c r="C40" s="52"/>
      <c r="D40" s="53"/>
    </row>
    <row r="41" spans="1:8" ht="15" x14ac:dyDescent="0.2">
      <c r="A41" s="49"/>
      <c r="B41" s="52"/>
      <c r="C41" s="52"/>
      <c r="D41" s="53"/>
    </row>
    <row r="42" spans="1:8" ht="15" x14ac:dyDescent="0.2">
      <c r="A42" s="49"/>
      <c r="B42" s="52"/>
      <c r="C42" s="52"/>
      <c r="D42" s="53"/>
    </row>
    <row r="43" spans="1:8" ht="15" x14ac:dyDescent="0.2">
      <c r="A43" s="49"/>
      <c r="B43" s="52"/>
      <c r="C43" s="52"/>
      <c r="D43" s="53"/>
    </row>
    <row r="44" spans="1:8" x14ac:dyDescent="0.2">
      <c r="A44" s="49"/>
    </row>
    <row r="45" spans="1:8" x14ac:dyDescent="0.2">
      <c r="A45" s="49"/>
      <c r="D45" s="53"/>
      <c r="E45" s="53"/>
    </row>
    <row r="46" spans="1:8" x14ac:dyDescent="0.2">
      <c r="A46" s="49"/>
      <c r="D46" s="54"/>
    </row>
    <row r="47" spans="1:8" x14ac:dyDescent="0.2">
      <c r="A47" s="49"/>
    </row>
    <row r="48" spans="1:8" x14ac:dyDescent="0.2">
      <c r="A48" s="49"/>
      <c r="E48" s="53"/>
    </row>
    <row r="52" spans="4:4" x14ac:dyDescent="0.2">
      <c r="D52" s="53"/>
    </row>
  </sheetData>
  <mergeCells count="13">
    <mergeCell ref="A39:F39"/>
    <mergeCell ref="E1:F1"/>
    <mergeCell ref="E2:F2"/>
    <mergeCell ref="E3:F3"/>
    <mergeCell ref="A6:F6"/>
    <mergeCell ref="G36:H36"/>
    <mergeCell ref="A11:A12"/>
    <mergeCell ref="B11:B12"/>
    <mergeCell ref="C11:C12"/>
    <mergeCell ref="D11:D12"/>
    <mergeCell ref="E11:F11"/>
    <mergeCell ref="A14:F14"/>
    <mergeCell ref="A24:F24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5"/>
  <sheetViews>
    <sheetView showZeros="0" view="pageBreakPreview" topLeftCell="A66" zoomScale="112" zoomScaleNormal="100" zoomScaleSheetLayoutView="112" workbookViewId="0">
      <selection activeCell="A66" sqref="A66:D68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9" customWidth="1"/>
    <col min="4" max="4" width="53.85546875" style="5" customWidth="1"/>
    <col min="5" max="5" width="14.140625" style="218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15" customWidth="1"/>
    <col min="11" max="11" width="11.42578125" style="15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hidden="1" customWidth="1"/>
  </cols>
  <sheetData>
    <row r="1" spans="1:20" x14ac:dyDescent="0.2">
      <c r="C1" s="14"/>
      <c r="D1" s="1"/>
    </row>
    <row r="2" spans="1:20" x14ac:dyDescent="0.2">
      <c r="C2" s="14"/>
      <c r="D2" s="1"/>
    </row>
    <row r="3" spans="1:20" ht="21" customHeight="1" x14ac:dyDescent="0.2">
      <c r="C3" s="14"/>
      <c r="D3" s="1"/>
    </row>
    <row r="4" spans="1:20" ht="56.25" customHeight="1" x14ac:dyDescent="0.25">
      <c r="C4" s="14"/>
      <c r="D4" s="9"/>
      <c r="E4" s="219"/>
      <c r="F4" s="10"/>
      <c r="G4" s="11"/>
      <c r="H4" s="11"/>
      <c r="I4" s="11"/>
      <c r="J4" s="16"/>
      <c r="K4" s="16"/>
      <c r="L4" s="11"/>
      <c r="M4" s="11"/>
      <c r="N4" s="12"/>
      <c r="O4" s="12"/>
      <c r="P4" s="12"/>
      <c r="Q4" s="12"/>
      <c r="R4" s="13"/>
    </row>
    <row r="5" spans="1:20" ht="14.25" customHeight="1" x14ac:dyDescent="0.25">
      <c r="A5" s="618" t="s">
        <v>338</v>
      </c>
      <c r="B5" s="619"/>
      <c r="C5" s="14"/>
      <c r="D5" s="9"/>
      <c r="E5" s="219"/>
      <c r="F5" s="10"/>
      <c r="G5" s="11"/>
      <c r="H5" s="11"/>
      <c r="I5" s="11"/>
      <c r="J5" s="16"/>
      <c r="K5" s="16"/>
      <c r="L5" s="11"/>
      <c r="M5" s="11"/>
      <c r="N5" s="12"/>
      <c r="O5" s="12"/>
      <c r="P5" s="12"/>
      <c r="Q5" s="12"/>
      <c r="R5" s="13"/>
    </row>
    <row r="6" spans="1:20" ht="14.25" customHeight="1" x14ac:dyDescent="0.25">
      <c r="A6" s="620" t="s">
        <v>339</v>
      </c>
      <c r="B6" s="619"/>
      <c r="C6" s="14"/>
      <c r="D6" s="9"/>
      <c r="E6" s="219"/>
      <c r="F6" s="10"/>
      <c r="G6" s="11"/>
      <c r="H6" s="11"/>
      <c r="I6" s="11"/>
      <c r="J6" s="16"/>
      <c r="K6" s="16"/>
      <c r="L6" s="11"/>
      <c r="M6" s="11"/>
      <c r="N6" s="12"/>
      <c r="O6" s="12"/>
      <c r="P6" s="12"/>
      <c r="Q6" s="12"/>
      <c r="R6" s="295" t="s">
        <v>341</v>
      </c>
    </row>
    <row r="7" spans="1:20" ht="10.15" customHeight="1" x14ac:dyDescent="0.25">
      <c r="C7" s="14"/>
      <c r="D7" s="9"/>
      <c r="E7" s="219"/>
      <c r="F7" s="10"/>
      <c r="G7" s="11"/>
      <c r="H7" s="11"/>
      <c r="I7" s="11"/>
      <c r="J7" s="16"/>
      <c r="K7" s="16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621" t="s">
        <v>425</v>
      </c>
      <c r="B8" s="626" t="s">
        <v>426</v>
      </c>
      <c r="C8" s="626" t="s">
        <v>281</v>
      </c>
      <c r="D8" s="623" t="s">
        <v>427</v>
      </c>
      <c r="E8" s="607" t="s">
        <v>68</v>
      </c>
      <c r="F8" s="608"/>
      <c r="G8" s="608"/>
      <c r="H8" s="608"/>
      <c r="I8" s="617"/>
      <c r="J8" s="607" t="s">
        <v>69</v>
      </c>
      <c r="K8" s="608"/>
      <c r="L8" s="608"/>
      <c r="M8" s="608"/>
      <c r="N8" s="608"/>
      <c r="O8" s="608"/>
      <c r="P8" s="608"/>
      <c r="Q8" s="609"/>
      <c r="R8" s="594" t="s">
        <v>71</v>
      </c>
    </row>
    <row r="9" spans="1:20" ht="19.5" customHeight="1" x14ac:dyDescent="0.2">
      <c r="A9" s="622"/>
      <c r="B9" s="627"/>
      <c r="C9" s="627"/>
      <c r="D9" s="624"/>
      <c r="E9" s="597" t="s">
        <v>282</v>
      </c>
      <c r="F9" s="605" t="s">
        <v>75</v>
      </c>
      <c r="G9" s="600" t="s">
        <v>72</v>
      </c>
      <c r="H9" s="601"/>
      <c r="I9" s="605" t="s">
        <v>76</v>
      </c>
      <c r="J9" s="602" t="s">
        <v>282</v>
      </c>
      <c r="K9" s="611" t="s">
        <v>283</v>
      </c>
      <c r="L9" s="605" t="s">
        <v>75</v>
      </c>
      <c r="M9" s="600" t="s">
        <v>72</v>
      </c>
      <c r="N9" s="601"/>
      <c r="O9" s="605" t="s">
        <v>76</v>
      </c>
      <c r="P9" s="613" t="s">
        <v>72</v>
      </c>
      <c r="Q9" s="614"/>
      <c r="R9" s="595"/>
    </row>
    <row r="10" spans="1:20" ht="12.75" customHeight="1" x14ac:dyDescent="0.2">
      <c r="A10" s="622"/>
      <c r="B10" s="627"/>
      <c r="C10" s="627"/>
      <c r="D10" s="624"/>
      <c r="E10" s="598"/>
      <c r="F10" s="606"/>
      <c r="G10" s="611" t="s">
        <v>24</v>
      </c>
      <c r="H10" s="611" t="s">
        <v>25</v>
      </c>
      <c r="I10" s="610"/>
      <c r="J10" s="603"/>
      <c r="K10" s="615"/>
      <c r="L10" s="606"/>
      <c r="M10" s="611" t="s">
        <v>26</v>
      </c>
      <c r="N10" s="611" t="s">
        <v>27</v>
      </c>
      <c r="O10" s="610"/>
      <c r="P10" s="611" t="s">
        <v>73</v>
      </c>
      <c r="Q10" s="139" t="s">
        <v>72</v>
      </c>
      <c r="R10" s="595"/>
    </row>
    <row r="11" spans="1:20" ht="77.25" customHeight="1" x14ac:dyDescent="0.2">
      <c r="A11" s="622"/>
      <c r="B11" s="628"/>
      <c r="C11" s="628"/>
      <c r="D11" s="625"/>
      <c r="E11" s="599"/>
      <c r="F11" s="606"/>
      <c r="G11" s="612"/>
      <c r="H11" s="612"/>
      <c r="I11" s="610"/>
      <c r="J11" s="604"/>
      <c r="K11" s="616"/>
      <c r="L11" s="606"/>
      <c r="M11" s="612"/>
      <c r="N11" s="612"/>
      <c r="O11" s="610"/>
      <c r="P11" s="612"/>
      <c r="Q11" s="140" t="s">
        <v>74</v>
      </c>
      <c r="R11" s="596"/>
    </row>
    <row r="12" spans="1:20" s="86" customFormat="1" ht="15.75" customHeight="1" x14ac:dyDescent="0.2">
      <c r="A12" s="296">
        <v>1</v>
      </c>
      <c r="B12" s="296" t="s">
        <v>67</v>
      </c>
      <c r="C12" s="297">
        <v>3</v>
      </c>
      <c r="D12" s="297">
        <v>4</v>
      </c>
      <c r="E12" s="297">
        <v>5</v>
      </c>
      <c r="F12" s="298">
        <v>6</v>
      </c>
      <c r="G12" s="298">
        <v>7</v>
      </c>
      <c r="H12" s="298">
        <v>8</v>
      </c>
      <c r="I12" s="297">
        <v>9</v>
      </c>
      <c r="J12" s="298">
        <v>10</v>
      </c>
      <c r="K12" s="298">
        <v>11</v>
      </c>
      <c r="L12" s="298">
        <v>12</v>
      </c>
      <c r="M12" s="298">
        <v>13</v>
      </c>
      <c r="N12" s="298">
        <v>14</v>
      </c>
      <c r="O12" s="298">
        <v>15</v>
      </c>
      <c r="P12" s="298">
        <v>15</v>
      </c>
      <c r="Q12" s="298">
        <v>15</v>
      </c>
      <c r="R12" s="297">
        <v>16</v>
      </c>
      <c r="T12" s="142"/>
    </row>
    <row r="13" spans="1:20" ht="29.25" customHeight="1" x14ac:dyDescent="0.25">
      <c r="A13" s="192" t="s">
        <v>157</v>
      </c>
      <c r="B13" s="192"/>
      <c r="C13" s="192"/>
      <c r="D13" s="200" t="s">
        <v>151</v>
      </c>
      <c r="E13" s="222">
        <f>SUM(E14)</f>
        <v>50682258</v>
      </c>
      <c r="F13" s="201">
        <f t="shared" ref="F13:R13" si="0">SUM(F14)</f>
        <v>50682258</v>
      </c>
      <c r="G13" s="201">
        <f t="shared" si="0"/>
        <v>34596445</v>
      </c>
      <c r="H13" s="201">
        <f t="shared" si="0"/>
        <v>976025</v>
      </c>
      <c r="I13" s="201">
        <f t="shared" si="0"/>
        <v>0</v>
      </c>
      <c r="J13" s="201">
        <f t="shared" si="0"/>
        <v>530142</v>
      </c>
      <c r="K13" s="201">
        <f t="shared" si="0"/>
        <v>530142</v>
      </c>
      <c r="L13" s="201">
        <f t="shared" si="0"/>
        <v>0</v>
      </c>
      <c r="M13" s="201">
        <f t="shared" si="0"/>
        <v>0</v>
      </c>
      <c r="N13" s="201">
        <f t="shared" si="0"/>
        <v>0</v>
      </c>
      <c r="O13" s="201">
        <f t="shared" si="0"/>
        <v>530142</v>
      </c>
      <c r="P13" s="201">
        <f t="shared" si="0"/>
        <v>0</v>
      </c>
      <c r="Q13" s="201">
        <f t="shared" si="0"/>
        <v>0</v>
      </c>
      <c r="R13" s="201">
        <f t="shared" si="0"/>
        <v>51212400</v>
      </c>
      <c r="T13" s="104">
        <f t="shared" ref="T13:T14" si="1">SUM(E13,J13)</f>
        <v>51212400</v>
      </c>
    </row>
    <row r="14" spans="1:20" s="3" customFormat="1" ht="28.5" customHeight="1" x14ac:dyDescent="0.25">
      <c r="A14" s="192" t="s">
        <v>158</v>
      </c>
      <c r="B14" s="192"/>
      <c r="C14" s="192"/>
      <c r="D14" s="200" t="s">
        <v>151</v>
      </c>
      <c r="E14" s="222">
        <f t="shared" ref="E14:R14" si="2">SUM(E15:E32)</f>
        <v>50682258</v>
      </c>
      <c r="F14" s="222">
        <f t="shared" si="2"/>
        <v>50682258</v>
      </c>
      <c r="G14" s="222">
        <f t="shared" si="2"/>
        <v>34596445</v>
      </c>
      <c r="H14" s="222">
        <f t="shared" si="2"/>
        <v>976025</v>
      </c>
      <c r="I14" s="222">
        <f t="shared" si="2"/>
        <v>0</v>
      </c>
      <c r="J14" s="222">
        <f t="shared" si="2"/>
        <v>530142</v>
      </c>
      <c r="K14" s="222">
        <f t="shared" si="2"/>
        <v>530142</v>
      </c>
      <c r="L14" s="222">
        <f t="shared" si="2"/>
        <v>0</v>
      </c>
      <c r="M14" s="222">
        <f t="shared" si="2"/>
        <v>0</v>
      </c>
      <c r="N14" s="222">
        <f t="shared" si="2"/>
        <v>0</v>
      </c>
      <c r="O14" s="222">
        <f t="shared" si="2"/>
        <v>530142</v>
      </c>
      <c r="P14" s="222">
        <f t="shared" si="2"/>
        <v>0</v>
      </c>
      <c r="Q14" s="222">
        <f t="shared" si="2"/>
        <v>0</v>
      </c>
      <c r="R14" s="222">
        <f t="shared" si="2"/>
        <v>51212400</v>
      </c>
      <c r="T14" s="104">
        <f t="shared" si="1"/>
        <v>51212400</v>
      </c>
    </row>
    <row r="15" spans="1:20" s="3" customFormat="1" ht="63.75" customHeight="1" x14ac:dyDescent="0.25">
      <c r="A15" s="112" t="s">
        <v>229</v>
      </c>
      <c r="B15" s="112" t="s">
        <v>156</v>
      </c>
      <c r="C15" s="112" t="s">
        <v>42</v>
      </c>
      <c r="D15" s="135" t="s">
        <v>155</v>
      </c>
      <c r="E15" s="168">
        <f t="shared" ref="E15:E32" si="3">SUM(F15,I15)</f>
        <v>44618365</v>
      </c>
      <c r="F15" s="177">
        <v>44618365</v>
      </c>
      <c r="G15" s="177">
        <v>33015125</v>
      </c>
      <c r="H15" s="177">
        <v>960475</v>
      </c>
      <c r="I15" s="189"/>
      <c r="J15" s="110">
        <f t="shared" ref="J15:J19" si="4">SUM(L15,O15)</f>
        <v>170000</v>
      </c>
      <c r="K15" s="110">
        <v>170000</v>
      </c>
      <c r="L15" s="61"/>
      <c r="M15" s="61"/>
      <c r="N15" s="61"/>
      <c r="O15" s="110">
        <v>170000</v>
      </c>
      <c r="P15" s="177"/>
      <c r="Q15" s="177"/>
      <c r="R15" s="110">
        <f t="shared" ref="R15:R26" si="5">SUM(E15,J15)</f>
        <v>44788365</v>
      </c>
      <c r="T15" s="202"/>
    </row>
    <row r="16" spans="1:20" s="3" customFormat="1" ht="34.5" customHeight="1" x14ac:dyDescent="0.25">
      <c r="A16" s="112" t="s">
        <v>159</v>
      </c>
      <c r="B16" s="112" t="s">
        <v>154</v>
      </c>
      <c r="C16" s="112" t="s">
        <v>42</v>
      </c>
      <c r="D16" s="105" t="s">
        <v>396</v>
      </c>
      <c r="E16" s="168">
        <f t="shared" si="3"/>
        <v>1993870</v>
      </c>
      <c r="F16" s="168">
        <v>1993870</v>
      </c>
      <c r="G16" s="177">
        <v>1581320</v>
      </c>
      <c r="H16" s="177">
        <v>15550</v>
      </c>
      <c r="I16" s="177"/>
      <c r="J16" s="109">
        <f t="shared" si="4"/>
        <v>0</v>
      </c>
      <c r="K16" s="109"/>
      <c r="L16" s="61"/>
      <c r="M16" s="61"/>
      <c r="N16" s="61"/>
      <c r="O16" s="109"/>
      <c r="P16" s="177"/>
      <c r="Q16" s="177"/>
      <c r="R16" s="110">
        <f t="shared" si="5"/>
        <v>1993870</v>
      </c>
      <c r="T16" s="202"/>
    </row>
    <row r="17" spans="1:20" s="3" customFormat="1" ht="24.75" customHeight="1" x14ac:dyDescent="0.25">
      <c r="A17" s="112" t="s">
        <v>315</v>
      </c>
      <c r="B17" s="112" t="s">
        <v>52</v>
      </c>
      <c r="C17" s="112" t="s">
        <v>53</v>
      </c>
      <c r="D17" s="105" t="s">
        <v>316</v>
      </c>
      <c r="E17" s="168">
        <f t="shared" si="3"/>
        <v>905800</v>
      </c>
      <c r="F17" s="168">
        <v>905800</v>
      </c>
      <c r="G17" s="177"/>
      <c r="H17" s="177"/>
      <c r="I17" s="177"/>
      <c r="J17" s="109">
        <f t="shared" si="4"/>
        <v>0</v>
      </c>
      <c r="K17" s="109"/>
      <c r="L17" s="61"/>
      <c r="M17" s="61"/>
      <c r="N17" s="61"/>
      <c r="O17" s="109"/>
      <c r="P17" s="177"/>
      <c r="Q17" s="177"/>
      <c r="R17" s="110">
        <f t="shared" si="5"/>
        <v>905800</v>
      </c>
      <c r="T17" s="202"/>
    </row>
    <row r="18" spans="1:20" s="152" customFormat="1" ht="22.5" hidden="1" customHeight="1" x14ac:dyDescent="0.25">
      <c r="A18" s="151"/>
      <c r="B18" s="151"/>
      <c r="C18" s="151"/>
      <c r="D18" s="147" t="s">
        <v>262</v>
      </c>
      <c r="E18" s="168">
        <f t="shared" si="3"/>
        <v>0</v>
      </c>
      <c r="F18" s="148"/>
      <c r="G18" s="149"/>
      <c r="H18" s="149"/>
      <c r="I18" s="149"/>
      <c r="J18" s="148">
        <f t="shared" ref="J18" si="6">SUM(L18,O18)</f>
        <v>0</v>
      </c>
      <c r="K18" s="148"/>
      <c r="L18" s="149"/>
      <c r="M18" s="149"/>
      <c r="N18" s="149"/>
      <c r="O18" s="148"/>
      <c r="P18" s="149"/>
      <c r="Q18" s="149"/>
      <c r="R18" s="150">
        <f t="shared" ref="R18" si="7">SUM(E18,J18)</f>
        <v>0</v>
      </c>
      <c r="T18" s="153"/>
    </row>
    <row r="19" spans="1:20" s="180" customFormat="1" ht="34.5" customHeight="1" x14ac:dyDescent="0.25">
      <c r="A19" s="112" t="s">
        <v>167</v>
      </c>
      <c r="B19" s="112" t="s">
        <v>140</v>
      </c>
      <c r="C19" s="112" t="s">
        <v>49</v>
      </c>
      <c r="D19" s="135" t="s">
        <v>14</v>
      </c>
      <c r="E19" s="168">
        <f t="shared" si="3"/>
        <v>85800</v>
      </c>
      <c r="F19" s="92">
        <v>85800</v>
      </c>
      <c r="G19" s="61"/>
      <c r="H19" s="61"/>
      <c r="I19" s="61"/>
      <c r="J19" s="109">
        <f t="shared" si="4"/>
        <v>0</v>
      </c>
      <c r="K19" s="109"/>
      <c r="L19" s="61"/>
      <c r="M19" s="61"/>
      <c r="N19" s="61"/>
      <c r="O19" s="109"/>
      <c r="P19" s="61"/>
      <c r="Q19" s="61"/>
      <c r="R19" s="110">
        <f t="shared" si="5"/>
        <v>85800</v>
      </c>
    </row>
    <row r="20" spans="1:20" s="125" customFormat="1" ht="32.25" hidden="1" customHeight="1" x14ac:dyDescent="0.25">
      <c r="A20" s="208" t="s">
        <v>173</v>
      </c>
      <c r="B20" s="208" t="s">
        <v>174</v>
      </c>
      <c r="C20" s="209" t="s">
        <v>48</v>
      </c>
      <c r="D20" s="210" t="s">
        <v>175</v>
      </c>
      <c r="E20" s="168">
        <f t="shared" si="3"/>
        <v>0</v>
      </c>
      <c r="F20" s="168"/>
      <c r="G20" s="211"/>
      <c r="H20" s="211"/>
      <c r="I20" s="211"/>
      <c r="J20" s="109">
        <f t="shared" ref="J20:J32" si="8">SUM(L20,O20)</f>
        <v>0</v>
      </c>
      <c r="K20" s="109"/>
      <c r="L20" s="211"/>
      <c r="M20" s="211"/>
      <c r="N20" s="211"/>
      <c r="O20" s="109"/>
      <c r="P20" s="211"/>
      <c r="Q20" s="211"/>
      <c r="R20" s="92">
        <f t="shared" si="5"/>
        <v>0</v>
      </c>
      <c r="T20" s="203"/>
    </row>
    <row r="21" spans="1:20" s="397" customFormat="1" ht="30" hidden="1" customHeight="1" x14ac:dyDescent="0.25">
      <c r="A21" s="401" t="s">
        <v>289</v>
      </c>
      <c r="B21" s="401" t="s">
        <v>230</v>
      </c>
      <c r="C21" s="401" t="s">
        <v>286</v>
      </c>
      <c r="D21" s="402" t="s">
        <v>231</v>
      </c>
      <c r="E21" s="168">
        <f t="shared" si="3"/>
        <v>0</v>
      </c>
      <c r="F21" s="399"/>
      <c r="G21" s="395"/>
      <c r="H21" s="395"/>
      <c r="I21" s="395"/>
      <c r="J21" s="394">
        <f t="shared" ref="J21:J24" si="9">SUM(L21,O21)</f>
        <v>0</v>
      </c>
      <c r="K21" s="394"/>
      <c r="L21" s="400"/>
      <c r="M21" s="400"/>
      <c r="N21" s="400"/>
      <c r="O21" s="394"/>
      <c r="P21" s="400"/>
      <c r="Q21" s="400"/>
      <c r="R21" s="396">
        <f t="shared" ref="R21:R24" si="10">SUM(E21,J21)</f>
        <v>0</v>
      </c>
      <c r="T21" s="398"/>
    </row>
    <row r="22" spans="1:20" s="397" customFormat="1" ht="31.5" hidden="1" customHeight="1" x14ac:dyDescent="0.25">
      <c r="A22" s="401" t="s">
        <v>319</v>
      </c>
      <c r="B22" s="401" t="s">
        <v>321</v>
      </c>
      <c r="C22" s="401" t="s">
        <v>50</v>
      </c>
      <c r="D22" s="402" t="s">
        <v>323</v>
      </c>
      <c r="E22" s="168">
        <f t="shared" si="3"/>
        <v>0</v>
      </c>
      <c r="F22" s="399"/>
      <c r="G22" s="395"/>
      <c r="H22" s="395"/>
      <c r="I22" s="395"/>
      <c r="J22" s="394">
        <f t="shared" si="9"/>
        <v>0</v>
      </c>
      <c r="K22" s="394"/>
      <c r="L22" s="400"/>
      <c r="M22" s="400"/>
      <c r="N22" s="400"/>
      <c r="O22" s="394"/>
      <c r="P22" s="400"/>
      <c r="Q22" s="400"/>
      <c r="R22" s="396">
        <f t="shared" si="10"/>
        <v>0</v>
      </c>
      <c r="T22" s="398"/>
    </row>
    <row r="23" spans="1:20" s="397" customFormat="1" ht="30.75" hidden="1" customHeight="1" x14ac:dyDescent="0.25">
      <c r="A23" s="401" t="s">
        <v>320</v>
      </c>
      <c r="B23" s="401" t="s">
        <v>322</v>
      </c>
      <c r="C23" s="401" t="s">
        <v>50</v>
      </c>
      <c r="D23" s="402" t="s">
        <v>324</v>
      </c>
      <c r="E23" s="168">
        <f t="shared" si="3"/>
        <v>0</v>
      </c>
      <c r="F23" s="399"/>
      <c r="G23" s="395"/>
      <c r="H23" s="395"/>
      <c r="I23" s="395"/>
      <c r="J23" s="394">
        <f t="shared" si="9"/>
        <v>0</v>
      </c>
      <c r="K23" s="394"/>
      <c r="L23" s="400"/>
      <c r="M23" s="400"/>
      <c r="N23" s="400"/>
      <c r="O23" s="394"/>
      <c r="P23" s="400"/>
      <c r="Q23" s="400"/>
      <c r="R23" s="396">
        <f t="shared" si="10"/>
        <v>0</v>
      </c>
      <c r="T23" s="398"/>
    </row>
    <row r="24" spans="1:20" s="397" customFormat="1" ht="23.25" hidden="1" customHeight="1" x14ac:dyDescent="0.25">
      <c r="A24" s="401" t="s">
        <v>290</v>
      </c>
      <c r="B24" s="401" t="s">
        <v>291</v>
      </c>
      <c r="C24" s="401" t="s">
        <v>50</v>
      </c>
      <c r="D24" s="402" t="s">
        <v>292</v>
      </c>
      <c r="E24" s="168">
        <f t="shared" si="3"/>
        <v>0</v>
      </c>
      <c r="F24" s="399"/>
      <c r="G24" s="395"/>
      <c r="H24" s="395"/>
      <c r="I24" s="395"/>
      <c r="J24" s="394">
        <f t="shared" si="9"/>
        <v>0</v>
      </c>
      <c r="K24" s="394"/>
      <c r="L24" s="400"/>
      <c r="M24" s="400"/>
      <c r="N24" s="400"/>
      <c r="O24" s="394"/>
      <c r="P24" s="400"/>
      <c r="Q24" s="400"/>
      <c r="R24" s="396">
        <f t="shared" si="10"/>
        <v>0</v>
      </c>
      <c r="T24" s="398"/>
    </row>
    <row r="25" spans="1:20" s="144" customFormat="1" ht="33" customHeight="1" x14ac:dyDescent="0.25">
      <c r="A25" s="112" t="s">
        <v>351</v>
      </c>
      <c r="B25" s="112" t="s">
        <v>352</v>
      </c>
      <c r="C25" s="112" t="s">
        <v>354</v>
      </c>
      <c r="D25" s="105" t="s">
        <v>353</v>
      </c>
      <c r="E25" s="168">
        <f t="shared" si="3"/>
        <v>2600000</v>
      </c>
      <c r="F25" s="168">
        <v>2600000</v>
      </c>
      <c r="G25" s="168"/>
      <c r="H25" s="168"/>
      <c r="I25" s="168"/>
      <c r="J25" s="168">
        <f t="shared" ref="J25" si="11">SUM(L25,O25)</f>
        <v>250000</v>
      </c>
      <c r="K25" s="109">
        <v>250000</v>
      </c>
      <c r="L25" s="109"/>
      <c r="M25" s="109"/>
      <c r="N25" s="109"/>
      <c r="O25" s="109">
        <v>250000</v>
      </c>
      <c r="P25" s="146"/>
      <c r="Q25" s="146"/>
      <c r="R25" s="110">
        <f t="shared" ref="R25" si="12">SUM(E25,J25)</f>
        <v>2850000</v>
      </c>
      <c r="T25" s="145"/>
    </row>
    <row r="26" spans="1:20" s="144" customFormat="1" ht="29.25" hidden="1" customHeight="1" x14ac:dyDescent="0.25">
      <c r="A26" s="112" t="s">
        <v>178</v>
      </c>
      <c r="B26" s="112" t="s">
        <v>179</v>
      </c>
      <c r="C26" s="112" t="s">
        <v>66</v>
      </c>
      <c r="D26" s="105" t="s">
        <v>18</v>
      </c>
      <c r="E26" s="168">
        <f t="shared" si="3"/>
        <v>0</v>
      </c>
      <c r="F26" s="168"/>
      <c r="G26" s="168"/>
      <c r="H26" s="168"/>
      <c r="I26" s="168"/>
      <c r="J26" s="168">
        <f t="shared" si="8"/>
        <v>0</v>
      </c>
      <c r="K26" s="155"/>
      <c r="L26" s="146"/>
      <c r="M26" s="146"/>
      <c r="N26" s="146"/>
      <c r="O26" s="155"/>
      <c r="P26" s="146"/>
      <c r="Q26" s="146"/>
      <c r="R26" s="110">
        <f t="shared" si="5"/>
        <v>0</v>
      </c>
      <c r="T26" s="145"/>
    </row>
    <row r="27" spans="1:20" s="266" customFormat="1" ht="33.75" hidden="1" customHeight="1" x14ac:dyDescent="0.25">
      <c r="A27" s="208" t="s">
        <v>181</v>
      </c>
      <c r="B27" s="208" t="s">
        <v>182</v>
      </c>
      <c r="C27" s="208" t="s">
        <v>54</v>
      </c>
      <c r="D27" s="204" t="s">
        <v>180</v>
      </c>
      <c r="E27" s="168">
        <f t="shared" si="3"/>
        <v>0</v>
      </c>
      <c r="F27" s="92"/>
      <c r="G27" s="246"/>
      <c r="H27" s="246"/>
      <c r="I27" s="246"/>
      <c r="J27" s="109">
        <f t="shared" ref="J27:J28" si="13">SUM(L27,O27)</f>
        <v>0</v>
      </c>
      <c r="K27" s="109"/>
      <c r="L27" s="246"/>
      <c r="M27" s="246"/>
      <c r="N27" s="246"/>
      <c r="O27" s="109"/>
      <c r="P27" s="246"/>
      <c r="Q27" s="246"/>
      <c r="R27" s="110">
        <f t="shared" ref="R27:R28" si="14">SUM(E27,J27)</f>
        <v>0</v>
      </c>
      <c r="T27" s="267"/>
    </row>
    <row r="28" spans="1:20" s="86" customFormat="1" ht="30.75" customHeight="1" x14ac:dyDescent="0.25">
      <c r="A28" s="181" t="s">
        <v>183</v>
      </c>
      <c r="B28" s="112" t="s">
        <v>184</v>
      </c>
      <c r="C28" s="214" t="s">
        <v>185</v>
      </c>
      <c r="D28" s="215" t="s">
        <v>186</v>
      </c>
      <c r="E28" s="168">
        <f t="shared" si="3"/>
        <v>221602</v>
      </c>
      <c r="F28" s="168">
        <v>221602</v>
      </c>
      <c r="G28" s="179"/>
      <c r="H28" s="179"/>
      <c r="I28" s="179"/>
      <c r="J28" s="109">
        <f t="shared" si="13"/>
        <v>110142</v>
      </c>
      <c r="K28" s="109">
        <v>110142</v>
      </c>
      <c r="L28" s="179"/>
      <c r="M28" s="179"/>
      <c r="N28" s="179"/>
      <c r="O28" s="109">
        <v>110142</v>
      </c>
      <c r="P28" s="179"/>
      <c r="Q28" s="179"/>
      <c r="R28" s="110">
        <f t="shared" si="14"/>
        <v>331744</v>
      </c>
    </row>
    <row r="29" spans="1:20" s="86" customFormat="1" ht="30.75" customHeight="1" x14ac:dyDescent="0.25">
      <c r="A29" s="181" t="s">
        <v>483</v>
      </c>
      <c r="B29" s="112" t="s">
        <v>484</v>
      </c>
      <c r="C29" s="214" t="s">
        <v>488</v>
      </c>
      <c r="D29" s="215" t="s">
        <v>487</v>
      </c>
      <c r="E29" s="168">
        <f t="shared" si="3"/>
        <v>64000</v>
      </c>
      <c r="F29" s="168">
        <v>64000</v>
      </c>
      <c r="G29" s="179"/>
      <c r="H29" s="179"/>
      <c r="I29" s="179"/>
      <c r="J29" s="109">
        <f t="shared" si="8"/>
        <v>0</v>
      </c>
      <c r="K29" s="109"/>
      <c r="L29" s="179"/>
      <c r="M29" s="179"/>
      <c r="N29" s="179"/>
      <c r="O29" s="109"/>
      <c r="P29" s="179"/>
      <c r="Q29" s="179"/>
      <c r="R29" s="110">
        <f t="shared" ref="R29:R32" si="15">SUM(E29,J29)</f>
        <v>64000</v>
      </c>
    </row>
    <row r="30" spans="1:20" s="86" customFormat="1" ht="30.75" customHeight="1" x14ac:dyDescent="0.25">
      <c r="A30" s="181" t="s">
        <v>491</v>
      </c>
      <c r="B30" s="112" t="s">
        <v>492</v>
      </c>
      <c r="C30" s="214" t="s">
        <v>488</v>
      </c>
      <c r="D30" s="215" t="s">
        <v>489</v>
      </c>
      <c r="E30" s="168">
        <f t="shared" si="3"/>
        <v>54750</v>
      </c>
      <c r="F30" s="168">
        <v>54750</v>
      </c>
      <c r="G30" s="179"/>
      <c r="H30" s="179"/>
      <c r="I30" s="179"/>
      <c r="J30" s="109">
        <f t="shared" ref="J30" si="16">SUM(L30,O30)</f>
        <v>0</v>
      </c>
      <c r="K30" s="109"/>
      <c r="L30" s="179"/>
      <c r="M30" s="179"/>
      <c r="N30" s="179"/>
      <c r="O30" s="109"/>
      <c r="P30" s="179"/>
      <c r="Q30" s="179"/>
      <c r="R30" s="110">
        <f t="shared" ref="R30" si="17">SUM(E30,J30)</f>
        <v>54750</v>
      </c>
    </row>
    <row r="31" spans="1:20" s="86" customFormat="1" ht="26.25" customHeight="1" x14ac:dyDescent="0.25">
      <c r="A31" s="214" t="s">
        <v>461</v>
      </c>
      <c r="B31" s="112" t="s">
        <v>462</v>
      </c>
      <c r="C31" s="214" t="s">
        <v>488</v>
      </c>
      <c r="D31" s="215" t="s">
        <v>463</v>
      </c>
      <c r="E31" s="168">
        <f t="shared" si="3"/>
        <v>96096</v>
      </c>
      <c r="F31" s="168">
        <v>96096</v>
      </c>
      <c r="G31" s="179"/>
      <c r="H31" s="179"/>
      <c r="I31" s="179"/>
      <c r="J31" s="109">
        <f t="shared" si="8"/>
        <v>0</v>
      </c>
      <c r="K31" s="109"/>
      <c r="L31" s="179"/>
      <c r="M31" s="179"/>
      <c r="N31" s="179"/>
      <c r="O31" s="109"/>
      <c r="P31" s="179"/>
      <c r="Q31" s="179"/>
      <c r="R31" s="110">
        <f t="shared" si="15"/>
        <v>96096</v>
      </c>
    </row>
    <row r="32" spans="1:20" s="86" customFormat="1" ht="27" customHeight="1" x14ac:dyDescent="0.25">
      <c r="A32" s="112" t="s">
        <v>485</v>
      </c>
      <c r="B32" s="112" t="s">
        <v>486</v>
      </c>
      <c r="C32" s="112" t="s">
        <v>488</v>
      </c>
      <c r="D32" s="204" t="s">
        <v>490</v>
      </c>
      <c r="E32" s="168">
        <f t="shared" si="3"/>
        <v>41975</v>
      </c>
      <c r="F32" s="168">
        <v>41975</v>
      </c>
      <c r="G32" s="179"/>
      <c r="H32" s="179"/>
      <c r="I32" s="179"/>
      <c r="J32" s="109">
        <f t="shared" si="8"/>
        <v>0</v>
      </c>
      <c r="K32" s="109"/>
      <c r="L32" s="179"/>
      <c r="M32" s="179"/>
      <c r="N32" s="179"/>
      <c r="O32" s="109"/>
      <c r="P32" s="179"/>
      <c r="Q32" s="179"/>
      <c r="R32" s="110">
        <f t="shared" si="15"/>
        <v>41975</v>
      </c>
    </row>
    <row r="33" spans="1:36" s="86" customFormat="1" ht="37.5" customHeight="1" x14ac:dyDescent="0.25">
      <c r="A33" s="192" t="s">
        <v>198</v>
      </c>
      <c r="B33" s="192"/>
      <c r="C33" s="192"/>
      <c r="D33" s="195" t="s">
        <v>152</v>
      </c>
      <c r="E33" s="223">
        <f>SUM(E34)</f>
        <v>442840924</v>
      </c>
      <c r="F33" s="223">
        <f t="shared" ref="F33:R33" si="18">SUM(F34)</f>
        <v>442840924</v>
      </c>
      <c r="G33" s="223">
        <f t="shared" si="18"/>
        <v>315041300</v>
      </c>
      <c r="H33" s="223">
        <f t="shared" si="18"/>
        <v>18383157</v>
      </c>
      <c r="I33" s="223">
        <f t="shared" si="18"/>
        <v>0</v>
      </c>
      <c r="J33" s="223">
        <f t="shared" si="18"/>
        <v>12306953</v>
      </c>
      <c r="K33" s="223">
        <f t="shared" si="18"/>
        <v>3619076</v>
      </c>
      <c r="L33" s="223">
        <f t="shared" si="18"/>
        <v>8687877</v>
      </c>
      <c r="M33" s="223">
        <f t="shared" si="18"/>
        <v>0</v>
      </c>
      <c r="N33" s="223">
        <f t="shared" si="18"/>
        <v>30184</v>
      </c>
      <c r="O33" s="223">
        <f t="shared" si="18"/>
        <v>3619076</v>
      </c>
      <c r="P33" s="223">
        <f t="shared" si="18"/>
        <v>0</v>
      </c>
      <c r="Q33" s="223">
        <f t="shared" si="18"/>
        <v>0</v>
      </c>
      <c r="R33" s="223">
        <f t="shared" si="18"/>
        <v>455147877</v>
      </c>
      <c r="T33" s="104">
        <f t="shared" ref="T33:T34" si="19">SUM(E33,J33)</f>
        <v>455147877</v>
      </c>
    </row>
    <row r="34" spans="1:36" s="3" customFormat="1" ht="33" customHeight="1" x14ac:dyDescent="0.25">
      <c r="A34" s="192" t="s">
        <v>197</v>
      </c>
      <c r="B34" s="192"/>
      <c r="C34" s="192"/>
      <c r="D34" s="195" t="s">
        <v>152</v>
      </c>
      <c r="E34" s="223">
        <f>SUM(E35:E38,E41,E45,E46,E47,E48,E49,E51,E53)</f>
        <v>442840924</v>
      </c>
      <c r="F34" s="223">
        <f t="shared" ref="F34:R34" si="20">SUM(F35:F38,F41,F45,F46,F47,F48,F49,F51,F53)</f>
        <v>442840924</v>
      </c>
      <c r="G34" s="223">
        <f t="shared" si="20"/>
        <v>315041300</v>
      </c>
      <c r="H34" s="223">
        <f t="shared" si="20"/>
        <v>18383157</v>
      </c>
      <c r="I34" s="223">
        <f t="shared" si="20"/>
        <v>0</v>
      </c>
      <c r="J34" s="223">
        <f t="shared" si="20"/>
        <v>12306953</v>
      </c>
      <c r="K34" s="223">
        <f t="shared" si="20"/>
        <v>3619076</v>
      </c>
      <c r="L34" s="223">
        <f t="shared" si="20"/>
        <v>8687877</v>
      </c>
      <c r="M34" s="223">
        <f t="shared" si="20"/>
        <v>0</v>
      </c>
      <c r="N34" s="223">
        <f t="shared" si="20"/>
        <v>30184</v>
      </c>
      <c r="O34" s="223">
        <f t="shared" si="20"/>
        <v>3619076</v>
      </c>
      <c r="P34" s="223">
        <f t="shared" si="20"/>
        <v>0</v>
      </c>
      <c r="Q34" s="223">
        <f t="shared" si="20"/>
        <v>0</v>
      </c>
      <c r="R34" s="223">
        <f t="shared" si="20"/>
        <v>455147877</v>
      </c>
      <c r="T34" s="104">
        <f t="shared" si="19"/>
        <v>455147877</v>
      </c>
    </row>
    <row r="35" spans="1:36" s="3" customFormat="1" ht="34.5" customHeight="1" x14ac:dyDescent="0.25">
      <c r="A35" s="112" t="s">
        <v>196</v>
      </c>
      <c r="B35" s="112" t="s">
        <v>154</v>
      </c>
      <c r="C35" s="112" t="s">
        <v>42</v>
      </c>
      <c r="D35" s="105" t="s">
        <v>396</v>
      </c>
      <c r="E35" s="168">
        <f t="shared" ref="E35:E53" si="21">SUM(F35,I35)</f>
        <v>3779830</v>
      </c>
      <c r="F35" s="92">
        <v>3779830</v>
      </c>
      <c r="G35" s="92">
        <v>3054721</v>
      </c>
      <c r="H35" s="61"/>
      <c r="I35" s="61"/>
      <c r="J35" s="110">
        <f t="shared" ref="J35:J53" si="22">SUM(L35,O35)</f>
        <v>0</v>
      </c>
      <c r="K35" s="110"/>
      <c r="L35" s="61"/>
      <c r="M35" s="61"/>
      <c r="N35" s="61"/>
      <c r="O35" s="110"/>
      <c r="P35" s="110"/>
      <c r="Q35" s="110"/>
      <c r="R35" s="110">
        <f>SUM(E35,J35)</f>
        <v>3779830</v>
      </c>
    </row>
    <row r="36" spans="1:36" s="86" customFormat="1" ht="24.75" customHeight="1" x14ac:dyDescent="0.25">
      <c r="A36" s="115" t="s">
        <v>237</v>
      </c>
      <c r="B36" s="115" t="s">
        <v>56</v>
      </c>
      <c r="C36" s="162" t="s">
        <v>43</v>
      </c>
      <c r="D36" s="135" t="s">
        <v>236</v>
      </c>
      <c r="E36" s="168">
        <f t="shared" si="21"/>
        <v>145549202</v>
      </c>
      <c r="F36" s="92">
        <v>145549202</v>
      </c>
      <c r="G36" s="92">
        <v>99576198</v>
      </c>
      <c r="H36" s="61">
        <v>9474245</v>
      </c>
      <c r="I36" s="61"/>
      <c r="J36" s="110">
        <f t="shared" ref="J36" si="23">SUM(L36,O36)</f>
        <v>7833930</v>
      </c>
      <c r="K36" s="110">
        <v>1000000</v>
      </c>
      <c r="L36" s="61">
        <v>6833930</v>
      </c>
      <c r="M36" s="61"/>
      <c r="N36" s="61"/>
      <c r="O36" s="110">
        <v>1000000</v>
      </c>
      <c r="P36" s="110"/>
      <c r="Q36" s="110"/>
      <c r="R36" s="110">
        <f t="shared" ref="R36:R53" si="24">SUM(E36,J36)</f>
        <v>153383132</v>
      </c>
    </row>
    <row r="37" spans="1:36" s="277" customFormat="1" ht="39" hidden="1" customHeight="1" x14ac:dyDescent="0.25">
      <c r="A37" s="274"/>
      <c r="B37" s="274"/>
      <c r="C37" s="275"/>
      <c r="D37" s="278" t="s">
        <v>297</v>
      </c>
      <c r="E37" s="168">
        <f t="shared" si="21"/>
        <v>0</v>
      </c>
      <c r="F37" s="276"/>
      <c r="G37" s="276"/>
      <c r="H37" s="246"/>
      <c r="I37" s="246"/>
      <c r="J37" s="256">
        <f t="shared" si="22"/>
        <v>0</v>
      </c>
      <c r="K37" s="111"/>
      <c r="L37" s="246"/>
      <c r="M37" s="246"/>
      <c r="N37" s="246"/>
      <c r="O37" s="111"/>
      <c r="P37" s="111"/>
      <c r="Q37" s="111"/>
      <c r="R37" s="272">
        <f t="shared" si="24"/>
        <v>0</v>
      </c>
    </row>
    <row r="38" spans="1:36" s="86" customFormat="1" ht="33" customHeight="1" x14ac:dyDescent="0.25">
      <c r="A38" s="115" t="s">
        <v>238</v>
      </c>
      <c r="B38" s="115" t="s">
        <v>57</v>
      </c>
      <c r="C38" s="162"/>
      <c r="D38" s="135" t="s">
        <v>409</v>
      </c>
      <c r="E38" s="168">
        <f t="shared" si="21"/>
        <v>90535090</v>
      </c>
      <c r="F38" s="92">
        <f t="shared" ref="F38:J38" si="25">SUM(F39)</f>
        <v>90535090</v>
      </c>
      <c r="G38" s="92">
        <f t="shared" si="25"/>
        <v>49098041</v>
      </c>
      <c r="H38" s="92">
        <f t="shared" si="25"/>
        <v>8186993</v>
      </c>
      <c r="I38" s="92">
        <f t="shared" ref="I38" si="26">SUM(I39)</f>
        <v>0</v>
      </c>
      <c r="J38" s="92">
        <f t="shared" si="25"/>
        <v>4172372</v>
      </c>
      <c r="K38" s="92">
        <f t="shared" ref="K38:O38" si="27">SUM(K39)</f>
        <v>2483106</v>
      </c>
      <c r="L38" s="92">
        <f t="shared" si="27"/>
        <v>1689266</v>
      </c>
      <c r="M38" s="92">
        <f t="shared" si="27"/>
        <v>0</v>
      </c>
      <c r="N38" s="92">
        <f t="shared" si="27"/>
        <v>0</v>
      </c>
      <c r="O38" s="92">
        <f t="shared" si="27"/>
        <v>2483106</v>
      </c>
      <c r="P38" s="110"/>
      <c r="Q38" s="110"/>
      <c r="R38" s="110">
        <f t="shared" si="24"/>
        <v>94707462</v>
      </c>
    </row>
    <row r="39" spans="1:36" s="268" customFormat="1" ht="35.25" customHeight="1" x14ac:dyDescent="0.25">
      <c r="A39" s="274" t="s">
        <v>405</v>
      </c>
      <c r="B39" s="274" t="s">
        <v>406</v>
      </c>
      <c r="C39" s="275" t="s">
        <v>44</v>
      </c>
      <c r="D39" s="361" t="s">
        <v>407</v>
      </c>
      <c r="E39" s="243">
        <f t="shared" si="21"/>
        <v>90535090</v>
      </c>
      <c r="F39" s="243">
        <v>90535090</v>
      </c>
      <c r="G39" s="243">
        <v>49098041</v>
      </c>
      <c r="H39" s="243">
        <v>8186993</v>
      </c>
      <c r="I39" s="243"/>
      <c r="J39" s="243">
        <f>SUM(L39,O39)</f>
        <v>4172372</v>
      </c>
      <c r="K39" s="276">
        <v>2483106</v>
      </c>
      <c r="L39" s="276">
        <v>1689266</v>
      </c>
      <c r="M39" s="276"/>
      <c r="N39" s="276"/>
      <c r="O39" s="276">
        <v>2483106</v>
      </c>
      <c r="P39" s="243"/>
      <c r="Q39" s="243"/>
      <c r="R39" s="243">
        <f>SUM(E39,J39)</f>
        <v>94707462</v>
      </c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</row>
    <row r="40" spans="1:36" s="268" customFormat="1" ht="57.75" hidden="1" customHeight="1" x14ac:dyDescent="0.25">
      <c r="A40" s="269"/>
      <c r="B40" s="269"/>
      <c r="C40" s="270"/>
      <c r="D40" s="363" t="s">
        <v>410</v>
      </c>
      <c r="E40" s="168">
        <f t="shared" si="21"/>
        <v>0</v>
      </c>
      <c r="F40" s="271"/>
      <c r="G40" s="271"/>
      <c r="H40" s="272"/>
      <c r="I40" s="272"/>
      <c r="J40" s="271">
        <f>SUM(L40,O40)</f>
        <v>0</v>
      </c>
      <c r="K40" s="271"/>
      <c r="L40" s="272"/>
      <c r="M40" s="272"/>
      <c r="N40" s="272"/>
      <c r="O40" s="271"/>
      <c r="P40" s="272"/>
      <c r="Q40" s="272"/>
      <c r="R40" s="272">
        <f>SUM(E40,J40)</f>
        <v>0</v>
      </c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</row>
    <row r="41" spans="1:36" s="258" customFormat="1" ht="34.5" customHeight="1" x14ac:dyDescent="0.25">
      <c r="A41" s="115" t="s">
        <v>411</v>
      </c>
      <c r="B41" s="115" t="s">
        <v>20</v>
      </c>
      <c r="C41" s="162"/>
      <c r="D41" s="135" t="s">
        <v>422</v>
      </c>
      <c r="E41" s="168">
        <f t="shared" si="21"/>
        <v>177029800</v>
      </c>
      <c r="F41" s="431">
        <f t="shared" ref="F41:H41" si="28">SUM(F42)</f>
        <v>177029800</v>
      </c>
      <c r="G41" s="431">
        <f t="shared" si="28"/>
        <v>145106394</v>
      </c>
      <c r="H41" s="431">
        <f t="shared" si="28"/>
        <v>0</v>
      </c>
      <c r="I41" s="362">
        <f t="shared" ref="I41:O41" si="29">SUM(I42)</f>
        <v>0</v>
      </c>
      <c r="J41" s="431">
        <f t="shared" si="29"/>
        <v>0</v>
      </c>
      <c r="K41" s="431">
        <f t="shared" si="29"/>
        <v>0</v>
      </c>
      <c r="L41" s="431">
        <f t="shared" si="29"/>
        <v>0</v>
      </c>
      <c r="M41" s="431">
        <f t="shared" si="29"/>
        <v>0</v>
      </c>
      <c r="N41" s="431">
        <f t="shared" si="29"/>
        <v>0</v>
      </c>
      <c r="O41" s="431">
        <f t="shared" si="29"/>
        <v>0</v>
      </c>
      <c r="P41" s="257"/>
      <c r="Q41" s="257"/>
      <c r="R41" s="362">
        <f t="shared" si="24"/>
        <v>177029800</v>
      </c>
    </row>
    <row r="42" spans="1:36" s="273" customFormat="1" ht="36" customHeight="1" x14ac:dyDescent="0.25">
      <c r="A42" s="241" t="s">
        <v>403</v>
      </c>
      <c r="B42" s="241" t="s">
        <v>404</v>
      </c>
      <c r="C42" s="454" t="s">
        <v>44</v>
      </c>
      <c r="D42" s="361" t="s">
        <v>407</v>
      </c>
      <c r="E42" s="243">
        <f t="shared" si="21"/>
        <v>177029800</v>
      </c>
      <c r="F42" s="243">
        <v>177029800</v>
      </c>
      <c r="G42" s="243">
        <v>145106394</v>
      </c>
      <c r="H42" s="243"/>
      <c r="I42" s="243"/>
      <c r="J42" s="243">
        <f>SUM(L42,O42)</f>
        <v>0</v>
      </c>
      <c r="K42" s="243"/>
      <c r="L42" s="243"/>
      <c r="M42" s="243"/>
      <c r="N42" s="243"/>
      <c r="O42" s="243"/>
      <c r="P42" s="243"/>
      <c r="Q42" s="243"/>
      <c r="R42" s="243">
        <f>SUM(E42,J42)</f>
        <v>177029800</v>
      </c>
    </row>
    <row r="43" spans="1:36" s="86" customFormat="1" ht="15" hidden="1" customHeight="1" x14ac:dyDescent="0.25">
      <c r="A43" s="115"/>
      <c r="B43" s="115"/>
      <c r="C43" s="115"/>
      <c r="D43" s="239"/>
      <c r="E43" s="168">
        <f t="shared" si="21"/>
        <v>0</v>
      </c>
      <c r="F43" s="92"/>
      <c r="G43" s="92"/>
      <c r="H43" s="110"/>
      <c r="I43" s="110"/>
      <c r="J43" s="92">
        <f t="shared" si="22"/>
        <v>0</v>
      </c>
      <c r="K43" s="92"/>
      <c r="L43" s="92"/>
      <c r="M43" s="92"/>
      <c r="N43" s="92"/>
      <c r="O43" s="92"/>
      <c r="P43" s="110"/>
      <c r="Q43" s="110"/>
      <c r="R43" s="92">
        <f t="shared" si="24"/>
        <v>0</v>
      </c>
    </row>
    <row r="44" spans="1:36" s="258" customFormat="1" ht="15.75" hidden="1" customHeight="1" x14ac:dyDescent="0.25">
      <c r="A44" s="255"/>
      <c r="B44" s="255"/>
      <c r="C44" s="255"/>
      <c r="D44" s="253"/>
      <c r="E44" s="168">
        <f t="shared" si="21"/>
        <v>0</v>
      </c>
      <c r="F44" s="256"/>
      <c r="G44" s="256"/>
      <c r="H44" s="257"/>
      <c r="I44" s="257"/>
      <c r="J44" s="256">
        <f t="shared" si="22"/>
        <v>0</v>
      </c>
      <c r="K44" s="256"/>
      <c r="L44" s="256"/>
      <c r="M44" s="256"/>
      <c r="N44" s="256"/>
      <c r="O44" s="256"/>
      <c r="P44" s="257"/>
      <c r="Q44" s="257"/>
      <c r="R44" s="257">
        <f t="shared" si="24"/>
        <v>0</v>
      </c>
    </row>
    <row r="45" spans="1:36" s="258" customFormat="1" ht="33" customHeight="1" x14ac:dyDescent="0.25">
      <c r="A45" s="115" t="s">
        <v>239</v>
      </c>
      <c r="B45" s="115" t="s">
        <v>55</v>
      </c>
      <c r="C45" s="115" t="s">
        <v>45</v>
      </c>
      <c r="D45" s="117" t="s">
        <v>343</v>
      </c>
      <c r="E45" s="168">
        <f t="shared" si="21"/>
        <v>6876625</v>
      </c>
      <c r="F45" s="92">
        <v>6876625</v>
      </c>
      <c r="G45" s="92">
        <v>4975498</v>
      </c>
      <c r="H45" s="110">
        <v>330924</v>
      </c>
      <c r="I45" s="110"/>
      <c r="J45" s="92">
        <f>SUM(L45,O45)</f>
        <v>0</v>
      </c>
      <c r="K45" s="92"/>
      <c r="L45" s="110"/>
      <c r="M45" s="110"/>
      <c r="N45" s="110"/>
      <c r="O45" s="92"/>
      <c r="P45" s="110"/>
      <c r="Q45" s="110"/>
      <c r="R45" s="92">
        <f>SUM(E45,J45)</f>
        <v>6876625</v>
      </c>
    </row>
    <row r="46" spans="1:36" s="86" customFormat="1" ht="31.5" customHeight="1" x14ac:dyDescent="0.25">
      <c r="A46" s="115" t="s">
        <v>412</v>
      </c>
      <c r="B46" s="115" t="s">
        <v>414</v>
      </c>
      <c r="C46" s="115" t="s">
        <v>46</v>
      </c>
      <c r="D46" s="135" t="s">
        <v>240</v>
      </c>
      <c r="E46" s="168">
        <f t="shared" si="21"/>
        <v>8881870</v>
      </c>
      <c r="F46" s="92">
        <v>8881870</v>
      </c>
      <c r="G46" s="92">
        <v>6549380</v>
      </c>
      <c r="H46" s="110">
        <v>187025</v>
      </c>
      <c r="I46" s="110"/>
      <c r="J46" s="92">
        <f>SUM(L46,O46)</f>
        <v>0</v>
      </c>
      <c r="K46" s="92"/>
      <c r="L46" s="110"/>
      <c r="M46" s="110"/>
      <c r="N46" s="110"/>
      <c r="O46" s="92"/>
      <c r="P46" s="110"/>
      <c r="Q46" s="110"/>
      <c r="R46" s="110">
        <f>SUM(E46,J46)</f>
        <v>8881870</v>
      </c>
    </row>
    <row r="47" spans="1:36" s="86" customFormat="1" ht="25.5" customHeight="1" x14ac:dyDescent="0.25">
      <c r="A47" s="115" t="s">
        <v>413</v>
      </c>
      <c r="B47" s="115" t="s">
        <v>415</v>
      </c>
      <c r="C47" s="115" t="s">
        <v>46</v>
      </c>
      <c r="D47" s="135" t="s">
        <v>241</v>
      </c>
      <c r="E47" s="168">
        <f t="shared" si="21"/>
        <v>1057650</v>
      </c>
      <c r="F47" s="92">
        <v>1057650</v>
      </c>
      <c r="G47" s="92"/>
      <c r="H47" s="110"/>
      <c r="I47" s="110"/>
      <c r="J47" s="92">
        <f>SUM(L47,O47)</f>
        <v>135970</v>
      </c>
      <c r="K47" s="110">
        <v>135970</v>
      </c>
      <c r="L47" s="110"/>
      <c r="M47" s="110"/>
      <c r="N47" s="110"/>
      <c r="O47" s="110">
        <v>135970</v>
      </c>
      <c r="P47" s="110"/>
      <c r="Q47" s="110"/>
      <c r="R47" s="110">
        <f>SUM(E47,J47)</f>
        <v>1193620</v>
      </c>
    </row>
    <row r="48" spans="1:36" s="86" customFormat="1" ht="36.75" customHeight="1" x14ac:dyDescent="0.25">
      <c r="A48" s="115" t="s">
        <v>419</v>
      </c>
      <c r="B48" s="115" t="s">
        <v>420</v>
      </c>
      <c r="C48" s="115" t="s">
        <v>46</v>
      </c>
      <c r="D48" s="117" t="s">
        <v>421</v>
      </c>
      <c r="E48" s="168">
        <f t="shared" si="21"/>
        <v>657209</v>
      </c>
      <c r="F48" s="92">
        <v>657209</v>
      </c>
      <c r="G48" s="92">
        <v>373751</v>
      </c>
      <c r="H48" s="110"/>
      <c r="I48" s="110"/>
      <c r="J48" s="92">
        <f>SUM(L48,O48)</f>
        <v>0</v>
      </c>
      <c r="K48" s="62"/>
      <c r="L48" s="110"/>
      <c r="M48" s="110"/>
      <c r="N48" s="110"/>
      <c r="O48" s="62"/>
      <c r="P48" s="110"/>
      <c r="Q48" s="110"/>
      <c r="R48" s="92">
        <f>SUM(E48,J48)</f>
        <v>657209</v>
      </c>
    </row>
    <row r="49" spans="1:35" s="86" customFormat="1" ht="36.75" customHeight="1" x14ac:dyDescent="0.25">
      <c r="A49" s="115" t="s">
        <v>494</v>
      </c>
      <c r="B49" s="115" t="s">
        <v>495</v>
      </c>
      <c r="C49" s="115" t="s">
        <v>46</v>
      </c>
      <c r="D49" s="117" t="s">
        <v>496</v>
      </c>
      <c r="E49" s="168">
        <f t="shared" si="21"/>
        <v>1831000</v>
      </c>
      <c r="F49" s="92">
        <f>SUM(F50)</f>
        <v>1831000</v>
      </c>
      <c r="G49" s="92">
        <f>SUM(G50)</f>
        <v>1500820</v>
      </c>
      <c r="H49" s="110"/>
      <c r="I49" s="110"/>
      <c r="J49" s="92">
        <f>SUM(L49,O49)</f>
        <v>0</v>
      </c>
      <c r="K49" s="62"/>
      <c r="L49" s="110"/>
      <c r="M49" s="110"/>
      <c r="N49" s="110"/>
      <c r="O49" s="62"/>
      <c r="P49" s="110"/>
      <c r="Q49" s="110"/>
      <c r="R49" s="92">
        <f>SUM(E49,J49)</f>
        <v>1831000</v>
      </c>
    </row>
    <row r="50" spans="1:35" s="277" customFormat="1" ht="47.25" customHeight="1" x14ac:dyDescent="0.25">
      <c r="A50" s="241"/>
      <c r="B50" s="241"/>
      <c r="C50" s="454"/>
      <c r="D50" s="543" t="s">
        <v>333</v>
      </c>
      <c r="E50" s="243">
        <f t="shared" si="21"/>
        <v>1831000</v>
      </c>
      <c r="F50" s="276">
        <v>1831000</v>
      </c>
      <c r="G50" s="276">
        <v>1500820</v>
      </c>
      <c r="H50" s="111"/>
      <c r="I50" s="111"/>
      <c r="J50" s="276"/>
      <c r="K50" s="280"/>
      <c r="L50" s="111"/>
      <c r="M50" s="111"/>
      <c r="N50" s="111"/>
      <c r="O50" s="280"/>
      <c r="P50" s="111"/>
      <c r="Q50" s="111"/>
      <c r="R50" s="276">
        <f t="shared" si="24"/>
        <v>1831000</v>
      </c>
    </row>
    <row r="51" spans="1:35" s="86" customFormat="1" ht="34.5" customHeight="1" x14ac:dyDescent="0.25">
      <c r="A51" s="115" t="s">
        <v>416</v>
      </c>
      <c r="B51" s="115" t="s">
        <v>417</v>
      </c>
      <c r="C51" s="162" t="s">
        <v>46</v>
      </c>
      <c r="D51" s="135" t="s">
        <v>418</v>
      </c>
      <c r="E51" s="168">
        <f t="shared" si="21"/>
        <v>2781688</v>
      </c>
      <c r="F51" s="92">
        <v>2781688</v>
      </c>
      <c r="G51" s="92">
        <v>2229502</v>
      </c>
      <c r="H51" s="110"/>
      <c r="I51" s="110"/>
      <c r="J51" s="92">
        <f t="shared" si="22"/>
        <v>0</v>
      </c>
      <c r="K51" s="92"/>
      <c r="L51" s="110"/>
      <c r="M51" s="110"/>
      <c r="N51" s="110"/>
      <c r="O51" s="92"/>
      <c r="P51" s="110"/>
      <c r="Q51" s="110"/>
      <c r="R51" s="92">
        <f t="shared" si="24"/>
        <v>2781688</v>
      </c>
    </row>
    <row r="52" spans="1:35" s="277" customFormat="1" ht="46.5" hidden="1" customHeight="1" x14ac:dyDescent="0.25">
      <c r="A52" s="274"/>
      <c r="B52" s="274"/>
      <c r="C52" s="275"/>
      <c r="D52" s="279" t="s">
        <v>333</v>
      </c>
      <c r="E52" s="168">
        <f t="shared" si="21"/>
        <v>0</v>
      </c>
      <c r="F52" s="276"/>
      <c r="G52" s="243"/>
      <c r="H52" s="111"/>
      <c r="I52" s="111"/>
      <c r="J52" s="276">
        <f t="shared" si="22"/>
        <v>0</v>
      </c>
      <c r="K52" s="280"/>
      <c r="L52" s="111"/>
      <c r="M52" s="111"/>
      <c r="N52" s="111"/>
      <c r="O52" s="280"/>
      <c r="P52" s="111"/>
      <c r="Q52" s="111"/>
      <c r="R52" s="276">
        <f t="shared" si="24"/>
        <v>0</v>
      </c>
    </row>
    <row r="53" spans="1:35" s="86" customFormat="1" ht="31.5" customHeight="1" x14ac:dyDescent="0.25">
      <c r="A53" s="115" t="s">
        <v>243</v>
      </c>
      <c r="B53" s="115" t="s">
        <v>244</v>
      </c>
      <c r="C53" s="162" t="s">
        <v>47</v>
      </c>
      <c r="D53" s="135" t="s">
        <v>242</v>
      </c>
      <c r="E53" s="168">
        <f t="shared" si="21"/>
        <v>3860960</v>
      </c>
      <c r="F53" s="92">
        <v>3860960</v>
      </c>
      <c r="G53" s="92">
        <v>2576995</v>
      </c>
      <c r="H53" s="110">
        <v>203970</v>
      </c>
      <c r="I53" s="110"/>
      <c r="J53" s="110">
        <f t="shared" si="22"/>
        <v>164681</v>
      </c>
      <c r="K53" s="110"/>
      <c r="L53" s="110">
        <v>164681</v>
      </c>
      <c r="M53" s="110"/>
      <c r="N53" s="110">
        <v>30184</v>
      </c>
      <c r="O53" s="110"/>
      <c r="P53" s="110"/>
      <c r="Q53" s="110"/>
      <c r="R53" s="110">
        <f t="shared" si="24"/>
        <v>4025641</v>
      </c>
    </row>
    <row r="54" spans="1:35" s="86" customFormat="1" ht="35.25" customHeight="1" x14ac:dyDescent="0.25">
      <c r="A54" s="192" t="s">
        <v>195</v>
      </c>
      <c r="B54" s="192"/>
      <c r="C54" s="192"/>
      <c r="D54" s="195" t="s">
        <v>493</v>
      </c>
      <c r="E54" s="223">
        <f>SUM(E55)</f>
        <v>69065390</v>
      </c>
      <c r="F54" s="194">
        <f t="shared" ref="F54:R54" si="30">SUM(F55)</f>
        <v>69065390</v>
      </c>
      <c r="G54" s="194">
        <f t="shared" si="30"/>
        <v>37735600</v>
      </c>
      <c r="H54" s="194">
        <f t="shared" si="30"/>
        <v>925350</v>
      </c>
      <c r="I54" s="194">
        <f t="shared" si="30"/>
        <v>0</v>
      </c>
      <c r="J54" s="194">
        <f t="shared" si="30"/>
        <v>21462760</v>
      </c>
      <c r="K54" s="194">
        <f t="shared" si="30"/>
        <v>21396360</v>
      </c>
      <c r="L54" s="194">
        <f t="shared" si="30"/>
        <v>51900</v>
      </c>
      <c r="M54" s="194">
        <f t="shared" si="30"/>
        <v>2916</v>
      </c>
      <c r="N54" s="194">
        <f t="shared" si="30"/>
        <v>6075</v>
      </c>
      <c r="O54" s="194">
        <f t="shared" si="30"/>
        <v>21410860</v>
      </c>
      <c r="P54" s="194">
        <f t="shared" si="30"/>
        <v>0</v>
      </c>
      <c r="Q54" s="194" t="e">
        <f t="shared" si="30"/>
        <v>#REF!</v>
      </c>
      <c r="R54" s="194">
        <f t="shared" si="30"/>
        <v>90528150</v>
      </c>
      <c r="T54" s="104">
        <f t="shared" ref="T54:T55" si="31">SUM(E54,J54)</f>
        <v>90528150</v>
      </c>
    </row>
    <row r="55" spans="1:35" s="3" customFormat="1" ht="36.75" customHeight="1" x14ac:dyDescent="0.25">
      <c r="A55" s="192" t="s">
        <v>194</v>
      </c>
      <c r="B55" s="192"/>
      <c r="C55" s="192"/>
      <c r="D55" s="195" t="s">
        <v>493</v>
      </c>
      <c r="E55" s="223">
        <f t="shared" ref="E55:R55" si="32">SUM(E56:E78)</f>
        <v>69065390</v>
      </c>
      <c r="F55" s="223">
        <f t="shared" si="32"/>
        <v>69065390</v>
      </c>
      <c r="G55" s="223">
        <f t="shared" si="32"/>
        <v>37735600</v>
      </c>
      <c r="H55" s="223">
        <f t="shared" si="32"/>
        <v>925350</v>
      </c>
      <c r="I55" s="223">
        <f t="shared" si="32"/>
        <v>0</v>
      </c>
      <c r="J55" s="223">
        <f t="shared" si="32"/>
        <v>21462760</v>
      </c>
      <c r="K55" s="223">
        <f t="shared" si="32"/>
        <v>21396360</v>
      </c>
      <c r="L55" s="223">
        <f t="shared" si="32"/>
        <v>51900</v>
      </c>
      <c r="M55" s="223">
        <f t="shared" si="32"/>
        <v>2916</v>
      </c>
      <c r="N55" s="223">
        <f t="shared" si="32"/>
        <v>6075</v>
      </c>
      <c r="O55" s="223">
        <f t="shared" si="32"/>
        <v>21410860</v>
      </c>
      <c r="P55" s="223">
        <f t="shared" si="32"/>
        <v>0</v>
      </c>
      <c r="Q55" s="223" t="e">
        <f t="shared" si="32"/>
        <v>#REF!</v>
      </c>
      <c r="R55" s="223">
        <f t="shared" si="32"/>
        <v>90528150</v>
      </c>
      <c r="T55" s="104">
        <f t="shared" si="31"/>
        <v>90528150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s="125" customFormat="1" ht="37.5" customHeight="1" x14ac:dyDescent="0.25">
      <c r="A56" s="112" t="s">
        <v>199</v>
      </c>
      <c r="B56" s="160" t="s">
        <v>154</v>
      </c>
      <c r="C56" s="160" t="s">
        <v>42</v>
      </c>
      <c r="D56" s="105" t="s">
        <v>396</v>
      </c>
      <c r="E56" s="168">
        <f t="shared" ref="E56:E78" si="33">SUM(F56,I56)</f>
        <v>22049560</v>
      </c>
      <c r="F56" s="113">
        <v>22049560</v>
      </c>
      <c r="G56" s="114">
        <v>17131480</v>
      </c>
      <c r="H56" s="114">
        <v>185170</v>
      </c>
      <c r="I56" s="114"/>
      <c r="J56" s="108">
        <f t="shared" ref="J56:J64" si="34">SUM(L56,O56)</f>
        <v>133000</v>
      </c>
      <c r="K56" s="108">
        <v>133000</v>
      </c>
      <c r="L56" s="114"/>
      <c r="M56" s="114"/>
      <c r="N56" s="114"/>
      <c r="O56" s="114">
        <v>133000</v>
      </c>
      <c r="P56" s="114"/>
      <c r="Q56" s="114"/>
      <c r="R56" s="108">
        <f t="shared" ref="R56:R64" si="35">SUM(E56,J56)</f>
        <v>22182560</v>
      </c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</row>
    <row r="57" spans="1:35" s="3" customFormat="1" ht="31.15" customHeight="1" x14ac:dyDescent="0.25">
      <c r="A57" s="112" t="s">
        <v>498</v>
      </c>
      <c r="B57" s="112" t="s">
        <v>350</v>
      </c>
      <c r="C57" s="112" t="s">
        <v>349</v>
      </c>
      <c r="D57" s="182" t="s">
        <v>348</v>
      </c>
      <c r="E57" s="168">
        <f t="shared" si="33"/>
        <v>5915300</v>
      </c>
      <c r="F57" s="168">
        <v>5915300</v>
      </c>
      <c r="G57" s="168"/>
      <c r="H57" s="168"/>
      <c r="I57" s="177"/>
      <c r="J57" s="109">
        <f t="shared" si="34"/>
        <v>20000000</v>
      </c>
      <c r="K57" s="109">
        <v>20000000</v>
      </c>
      <c r="L57" s="61"/>
      <c r="M57" s="61"/>
      <c r="N57" s="61"/>
      <c r="O57" s="109">
        <v>20000000</v>
      </c>
      <c r="P57" s="177"/>
      <c r="Q57" s="177"/>
      <c r="R57" s="110">
        <f t="shared" si="35"/>
        <v>25915300</v>
      </c>
      <c r="T57" s="202"/>
    </row>
    <row r="58" spans="1:35" s="3" customFormat="1" ht="45.75" customHeight="1" x14ac:dyDescent="0.25">
      <c r="A58" s="112" t="s">
        <v>497</v>
      </c>
      <c r="B58" s="112" t="s">
        <v>329</v>
      </c>
      <c r="C58" s="112" t="s">
        <v>328</v>
      </c>
      <c r="D58" s="105" t="s">
        <v>327</v>
      </c>
      <c r="E58" s="168">
        <f t="shared" si="33"/>
        <v>400000</v>
      </c>
      <c r="F58" s="168">
        <v>400000</v>
      </c>
      <c r="G58" s="177"/>
      <c r="H58" s="177"/>
      <c r="I58" s="177"/>
      <c r="J58" s="109">
        <f t="shared" si="34"/>
        <v>0</v>
      </c>
      <c r="K58" s="109"/>
      <c r="L58" s="61"/>
      <c r="M58" s="61"/>
      <c r="N58" s="61"/>
      <c r="O58" s="109"/>
      <c r="P58" s="177"/>
      <c r="Q58" s="177"/>
      <c r="R58" s="110">
        <f t="shared" si="35"/>
        <v>400000</v>
      </c>
      <c r="T58" s="202"/>
    </row>
    <row r="59" spans="1:35" s="247" customFormat="1" ht="30.75" hidden="1" customHeight="1" x14ac:dyDescent="0.25">
      <c r="A59" s="241"/>
      <c r="B59" s="241"/>
      <c r="C59" s="241"/>
      <c r="D59" s="242" t="s">
        <v>216</v>
      </c>
      <c r="E59" s="168">
        <f t="shared" si="33"/>
        <v>0</v>
      </c>
      <c r="F59" s="243"/>
      <c r="G59" s="243"/>
      <c r="H59" s="243"/>
      <c r="I59" s="244"/>
      <c r="J59" s="245">
        <f t="shared" si="34"/>
        <v>0</v>
      </c>
      <c r="K59" s="245"/>
      <c r="L59" s="246"/>
      <c r="M59" s="246"/>
      <c r="N59" s="246"/>
      <c r="O59" s="245"/>
      <c r="P59" s="244"/>
      <c r="Q59" s="244"/>
      <c r="R59" s="111">
        <f t="shared" si="35"/>
        <v>0</v>
      </c>
      <c r="T59" s="248"/>
    </row>
    <row r="60" spans="1:35" s="216" customFormat="1" ht="36" customHeight="1" x14ac:dyDescent="0.25">
      <c r="A60" s="112" t="s">
        <v>499</v>
      </c>
      <c r="B60" s="112" t="s">
        <v>160</v>
      </c>
      <c r="C60" s="112" t="s">
        <v>77</v>
      </c>
      <c r="D60" s="105" t="s">
        <v>161</v>
      </c>
      <c r="E60" s="168">
        <f t="shared" si="33"/>
        <v>50000</v>
      </c>
      <c r="F60" s="61">
        <v>50000</v>
      </c>
      <c r="G60" s="61"/>
      <c r="H60" s="61"/>
      <c r="I60" s="61"/>
      <c r="J60" s="109">
        <f t="shared" si="34"/>
        <v>0</v>
      </c>
      <c r="K60" s="109"/>
      <c r="L60" s="61"/>
      <c r="M60" s="61"/>
      <c r="N60" s="61"/>
      <c r="O60" s="109"/>
      <c r="P60" s="61"/>
      <c r="Q60" s="61"/>
      <c r="R60" s="110">
        <f t="shared" si="35"/>
        <v>50000</v>
      </c>
      <c r="T60" s="217"/>
    </row>
    <row r="61" spans="1:35" s="216" customFormat="1" ht="35.25" hidden="1" customHeight="1" x14ac:dyDescent="0.25">
      <c r="A61" s="112" t="s">
        <v>500</v>
      </c>
      <c r="B61" s="112" t="s">
        <v>162</v>
      </c>
      <c r="C61" s="112" t="s">
        <v>77</v>
      </c>
      <c r="D61" s="105" t="s">
        <v>163</v>
      </c>
      <c r="E61" s="168">
        <f t="shared" si="33"/>
        <v>0</v>
      </c>
      <c r="F61" s="168"/>
      <c r="G61" s="61"/>
      <c r="H61" s="61"/>
      <c r="I61" s="61"/>
      <c r="J61" s="168">
        <f t="shared" si="34"/>
        <v>0</v>
      </c>
      <c r="K61" s="168"/>
      <c r="L61" s="61"/>
      <c r="M61" s="61"/>
      <c r="N61" s="61"/>
      <c r="O61" s="168"/>
      <c r="P61" s="61"/>
      <c r="Q61" s="61"/>
      <c r="R61" s="110">
        <f t="shared" si="35"/>
        <v>0</v>
      </c>
      <c r="T61" s="217"/>
    </row>
    <row r="62" spans="1:35" s="254" customFormat="1" ht="42.75" hidden="1" customHeight="1" x14ac:dyDescent="0.25">
      <c r="A62" s="241"/>
      <c r="B62" s="241"/>
      <c r="C62" s="241"/>
      <c r="D62" s="253" t="s">
        <v>304</v>
      </c>
      <c r="E62" s="168">
        <f t="shared" si="33"/>
        <v>0</v>
      </c>
      <c r="F62" s="243"/>
      <c r="G62" s="246"/>
      <c r="H62" s="246"/>
      <c r="I62" s="246"/>
      <c r="J62" s="243">
        <f t="shared" si="34"/>
        <v>0</v>
      </c>
      <c r="K62" s="243"/>
      <c r="L62" s="246"/>
      <c r="M62" s="246"/>
      <c r="N62" s="246"/>
      <c r="O62" s="243"/>
      <c r="P62" s="246"/>
      <c r="Q62" s="246"/>
      <c r="R62" s="245">
        <f t="shared" si="35"/>
        <v>0</v>
      </c>
    </row>
    <row r="63" spans="1:35" s="216" customFormat="1" ht="30.75" customHeight="1" x14ac:dyDescent="0.25">
      <c r="A63" s="112" t="s">
        <v>501</v>
      </c>
      <c r="B63" s="112" t="s">
        <v>164</v>
      </c>
      <c r="C63" s="112" t="s">
        <v>77</v>
      </c>
      <c r="D63" s="182" t="s">
        <v>13</v>
      </c>
      <c r="E63" s="168">
        <f t="shared" si="33"/>
        <v>2099260</v>
      </c>
      <c r="F63" s="168">
        <v>2099260</v>
      </c>
      <c r="G63" s="168"/>
      <c r="H63" s="168"/>
      <c r="I63" s="177"/>
      <c r="J63" s="109">
        <f t="shared" si="34"/>
        <v>0</v>
      </c>
      <c r="K63" s="109"/>
      <c r="L63" s="61"/>
      <c r="M63" s="61"/>
      <c r="N63" s="61"/>
      <c r="O63" s="109"/>
      <c r="P63" s="177"/>
      <c r="Q63" s="177"/>
      <c r="R63" s="110">
        <f t="shared" si="35"/>
        <v>2099260</v>
      </c>
      <c r="T63" s="217"/>
    </row>
    <row r="64" spans="1:35" s="125" customFormat="1" ht="25.5" customHeight="1" x14ac:dyDescent="0.25">
      <c r="A64" s="112" t="s">
        <v>502</v>
      </c>
      <c r="B64" s="112" t="s">
        <v>166</v>
      </c>
      <c r="C64" s="112" t="s">
        <v>77</v>
      </c>
      <c r="D64" s="182" t="s">
        <v>165</v>
      </c>
      <c r="E64" s="168">
        <f t="shared" si="33"/>
        <v>3391800</v>
      </c>
      <c r="F64" s="168">
        <v>3391800</v>
      </c>
      <c r="G64" s="168"/>
      <c r="H64" s="168"/>
      <c r="I64" s="177"/>
      <c r="J64" s="109">
        <f t="shared" si="34"/>
        <v>0</v>
      </c>
      <c r="K64" s="109"/>
      <c r="L64" s="61"/>
      <c r="M64" s="61"/>
      <c r="N64" s="61"/>
      <c r="O64" s="109"/>
      <c r="P64" s="177"/>
      <c r="Q64" s="177"/>
      <c r="R64" s="110">
        <f t="shared" si="35"/>
        <v>3391800</v>
      </c>
      <c r="T64" s="203"/>
    </row>
    <row r="65" spans="1:124" s="125" customFormat="1" ht="34.5" customHeight="1" x14ac:dyDescent="0.25">
      <c r="A65" s="161" t="s">
        <v>201</v>
      </c>
      <c r="B65" s="161" t="s">
        <v>200</v>
      </c>
      <c r="C65" s="162" t="s">
        <v>20</v>
      </c>
      <c r="D65" s="135" t="s">
        <v>206</v>
      </c>
      <c r="E65" s="168">
        <f t="shared" si="33"/>
        <v>224000</v>
      </c>
      <c r="F65" s="61">
        <v>224000</v>
      </c>
      <c r="G65" s="61"/>
      <c r="H65" s="61"/>
      <c r="I65" s="61"/>
      <c r="J65" s="108">
        <f t="shared" ref="J65:J68" si="36">SUM(L65,O65)</f>
        <v>0</v>
      </c>
      <c r="K65" s="108"/>
      <c r="L65" s="114"/>
      <c r="M65" s="114"/>
      <c r="N65" s="114"/>
      <c r="O65" s="114"/>
      <c r="P65" s="114"/>
      <c r="Q65" s="114"/>
      <c r="R65" s="108">
        <f t="shared" ref="R65:R67" si="37">SUM(E65,J65)</f>
        <v>224000</v>
      </c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</row>
    <row r="66" spans="1:124" s="125" customFormat="1" ht="34.5" customHeight="1" x14ac:dyDescent="0.25">
      <c r="A66" s="161" t="s">
        <v>204</v>
      </c>
      <c r="B66" s="163" t="s">
        <v>203</v>
      </c>
      <c r="C66" s="164" t="s">
        <v>55</v>
      </c>
      <c r="D66" s="135" t="s">
        <v>207</v>
      </c>
      <c r="E66" s="168">
        <f t="shared" si="33"/>
        <v>38400</v>
      </c>
      <c r="F66" s="165">
        <v>38400</v>
      </c>
      <c r="G66" s="165"/>
      <c r="H66" s="165"/>
      <c r="I66" s="165"/>
      <c r="J66" s="108">
        <f t="shared" si="36"/>
        <v>0</v>
      </c>
      <c r="K66" s="108"/>
      <c r="L66" s="114"/>
      <c r="M66" s="114"/>
      <c r="N66" s="114"/>
      <c r="O66" s="114"/>
      <c r="P66" s="114"/>
      <c r="Q66" s="114"/>
      <c r="R66" s="108">
        <f t="shared" si="37"/>
        <v>38400</v>
      </c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</row>
    <row r="67" spans="1:124" s="125" customFormat="1" ht="49.5" customHeight="1" x14ac:dyDescent="0.25">
      <c r="A67" s="161" t="s">
        <v>205</v>
      </c>
      <c r="B67" s="161" t="s">
        <v>202</v>
      </c>
      <c r="C67" s="162" t="s">
        <v>55</v>
      </c>
      <c r="D67" s="159" t="s">
        <v>21</v>
      </c>
      <c r="E67" s="168">
        <f t="shared" si="33"/>
        <v>2960640</v>
      </c>
      <c r="F67" s="165">
        <v>2960640</v>
      </c>
      <c r="G67" s="165"/>
      <c r="H67" s="165"/>
      <c r="I67" s="165"/>
      <c r="J67" s="108">
        <f t="shared" si="36"/>
        <v>0</v>
      </c>
      <c r="K67" s="108"/>
      <c r="L67" s="114"/>
      <c r="M67" s="114"/>
      <c r="N67" s="114"/>
      <c r="O67" s="114"/>
      <c r="P67" s="114"/>
      <c r="Q67" s="114"/>
      <c r="R67" s="108">
        <f t="shared" si="37"/>
        <v>2960640</v>
      </c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</row>
    <row r="68" spans="1:124" s="125" customFormat="1" ht="35.25" customHeight="1" x14ac:dyDescent="0.25">
      <c r="A68" s="161" t="s">
        <v>503</v>
      </c>
      <c r="B68" s="161" t="s">
        <v>504</v>
      </c>
      <c r="C68" s="162" t="s">
        <v>55</v>
      </c>
      <c r="D68" s="159" t="s">
        <v>479</v>
      </c>
      <c r="E68" s="168">
        <f t="shared" si="33"/>
        <v>40000</v>
      </c>
      <c r="F68" s="113">
        <v>40000</v>
      </c>
      <c r="G68" s="114"/>
      <c r="H68" s="114"/>
      <c r="I68" s="114"/>
      <c r="J68" s="108">
        <f t="shared" si="36"/>
        <v>0</v>
      </c>
      <c r="K68" s="108"/>
      <c r="L68" s="114"/>
      <c r="M68" s="114"/>
      <c r="N68" s="114"/>
      <c r="O68" s="114"/>
      <c r="P68" s="114"/>
      <c r="Q68" s="114"/>
      <c r="R68" s="108">
        <f t="shared" ref="R68" si="38">SUM(E68,J68)</f>
        <v>40000</v>
      </c>
      <c r="T68" s="158"/>
      <c r="U68" s="158"/>
      <c r="V68" s="158"/>
      <c r="W68" s="158"/>
      <c r="X68" s="158"/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</row>
    <row r="69" spans="1:124" s="125" customFormat="1" ht="62.25" customHeight="1" x14ac:dyDescent="0.25">
      <c r="A69" s="161" t="s">
        <v>208</v>
      </c>
      <c r="B69" s="161" t="s">
        <v>148</v>
      </c>
      <c r="C69" s="162" t="s">
        <v>57</v>
      </c>
      <c r="D69" s="135" t="s">
        <v>19</v>
      </c>
      <c r="E69" s="168">
        <f t="shared" si="33"/>
        <v>6836890</v>
      </c>
      <c r="F69" s="92">
        <v>6836890</v>
      </c>
      <c r="G69" s="61">
        <v>5455660</v>
      </c>
      <c r="H69" s="61">
        <v>49800</v>
      </c>
      <c r="I69" s="61"/>
      <c r="J69" s="110">
        <f t="shared" ref="J69:J74" si="39">SUM(L69,O69)</f>
        <v>42100</v>
      </c>
      <c r="K69" s="110"/>
      <c r="L69" s="177">
        <v>27600</v>
      </c>
      <c r="M69" s="61"/>
      <c r="N69" s="61"/>
      <c r="O69" s="177">
        <v>14500</v>
      </c>
      <c r="P69" s="178"/>
      <c r="Q69" s="165"/>
      <c r="R69" s="108">
        <f t="shared" ref="R69:R70" si="40">SUM(E69,J69)</f>
        <v>6878990</v>
      </c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</row>
    <row r="70" spans="1:124" s="125" customFormat="1" ht="33.75" customHeight="1" x14ac:dyDescent="0.25">
      <c r="A70" s="161" t="s">
        <v>210</v>
      </c>
      <c r="B70" s="161" t="s">
        <v>149</v>
      </c>
      <c r="C70" s="115" t="s">
        <v>56</v>
      </c>
      <c r="D70" s="135" t="s">
        <v>209</v>
      </c>
      <c r="E70" s="168">
        <f t="shared" si="33"/>
        <v>13420760</v>
      </c>
      <c r="F70" s="92">
        <v>13420760</v>
      </c>
      <c r="G70" s="92">
        <v>9520000</v>
      </c>
      <c r="H70" s="92">
        <v>562080</v>
      </c>
      <c r="I70" s="92"/>
      <c r="J70" s="110">
        <f t="shared" si="39"/>
        <v>243160</v>
      </c>
      <c r="K70" s="110">
        <v>218860</v>
      </c>
      <c r="L70" s="92">
        <v>24300</v>
      </c>
      <c r="M70" s="92">
        <v>2916</v>
      </c>
      <c r="N70" s="92">
        <v>6075</v>
      </c>
      <c r="O70" s="110">
        <v>218860</v>
      </c>
      <c r="P70" s="92"/>
      <c r="Q70" s="92" t="e">
        <f>SUM(#REF!)</f>
        <v>#REF!</v>
      </c>
      <c r="R70" s="110">
        <f t="shared" si="40"/>
        <v>13663920</v>
      </c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</row>
    <row r="71" spans="1:124" s="125" customFormat="1" ht="33.75" customHeight="1" x14ac:dyDescent="0.25">
      <c r="A71" s="112" t="s">
        <v>505</v>
      </c>
      <c r="B71" s="112" t="s">
        <v>169</v>
      </c>
      <c r="C71" s="112" t="s">
        <v>49</v>
      </c>
      <c r="D71" s="204" t="s">
        <v>168</v>
      </c>
      <c r="E71" s="168">
        <f t="shared" si="33"/>
        <v>5014715</v>
      </c>
      <c r="F71" s="92">
        <v>5014715</v>
      </c>
      <c r="G71" s="92">
        <v>3995970</v>
      </c>
      <c r="H71" s="92">
        <v>22565</v>
      </c>
      <c r="I71" s="92"/>
      <c r="J71" s="109">
        <f t="shared" si="39"/>
        <v>25500</v>
      </c>
      <c r="K71" s="109">
        <v>25500</v>
      </c>
      <c r="L71" s="92"/>
      <c r="M71" s="92"/>
      <c r="N71" s="92"/>
      <c r="O71" s="109">
        <v>25500</v>
      </c>
      <c r="P71" s="92"/>
      <c r="Q71" s="92"/>
      <c r="R71" s="110">
        <f>SUM(E71,J71)</f>
        <v>5040215</v>
      </c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</row>
    <row r="72" spans="1:124" s="125" customFormat="1" ht="61.5" customHeight="1" x14ac:dyDescent="0.25">
      <c r="A72" s="120" t="s">
        <v>506</v>
      </c>
      <c r="B72" s="121">
        <v>3124</v>
      </c>
      <c r="C72" s="134">
        <v>1040</v>
      </c>
      <c r="D72" s="136" t="s">
        <v>507</v>
      </c>
      <c r="E72" s="168">
        <f t="shared" si="33"/>
        <v>37450</v>
      </c>
      <c r="F72" s="113">
        <v>37450</v>
      </c>
      <c r="G72" s="114"/>
      <c r="H72" s="114">
        <v>22000</v>
      </c>
      <c r="I72" s="114"/>
      <c r="J72" s="108">
        <f t="shared" si="39"/>
        <v>0</v>
      </c>
      <c r="K72" s="108"/>
      <c r="L72" s="114"/>
      <c r="M72" s="114"/>
      <c r="N72" s="114"/>
      <c r="O72" s="108"/>
      <c r="P72" s="114"/>
      <c r="Q72" s="114"/>
      <c r="R72" s="108">
        <f>SUM(E72,J72)</f>
        <v>37450</v>
      </c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</row>
    <row r="73" spans="1:124" s="205" customFormat="1" ht="29.25" customHeight="1" x14ac:dyDescent="0.25">
      <c r="A73" s="112" t="s">
        <v>508</v>
      </c>
      <c r="B73" s="112" t="s">
        <v>141</v>
      </c>
      <c r="C73" s="112" t="s">
        <v>49</v>
      </c>
      <c r="D73" s="204" t="s">
        <v>172</v>
      </c>
      <c r="E73" s="168">
        <f t="shared" si="33"/>
        <v>2357615</v>
      </c>
      <c r="F73" s="92">
        <v>2357615</v>
      </c>
      <c r="G73" s="92">
        <v>1632490</v>
      </c>
      <c r="H73" s="92">
        <v>83735</v>
      </c>
      <c r="I73" s="92"/>
      <c r="J73" s="168">
        <f t="shared" si="39"/>
        <v>19000</v>
      </c>
      <c r="K73" s="168">
        <v>19000</v>
      </c>
      <c r="L73" s="92"/>
      <c r="M73" s="92"/>
      <c r="N73" s="92"/>
      <c r="O73" s="168">
        <v>19000</v>
      </c>
      <c r="P73" s="92"/>
      <c r="Q73" s="92"/>
      <c r="R73" s="92">
        <f>SUM(E73,J73)</f>
        <v>2376615</v>
      </c>
      <c r="T73" s="206"/>
    </row>
    <row r="74" spans="1:124" s="125" customFormat="1" ht="27.75" customHeight="1" x14ac:dyDescent="0.25">
      <c r="A74" s="112" t="s">
        <v>509</v>
      </c>
      <c r="B74" s="112" t="s">
        <v>170</v>
      </c>
      <c r="C74" s="112" t="s">
        <v>49</v>
      </c>
      <c r="D74" s="204" t="s">
        <v>171</v>
      </c>
      <c r="E74" s="168">
        <f t="shared" si="33"/>
        <v>1500</v>
      </c>
      <c r="F74" s="92">
        <v>1500</v>
      </c>
      <c r="G74" s="61"/>
      <c r="H74" s="110"/>
      <c r="I74" s="110"/>
      <c r="J74" s="109">
        <f t="shared" si="39"/>
        <v>0</v>
      </c>
      <c r="K74" s="109"/>
      <c r="L74" s="61"/>
      <c r="M74" s="61"/>
      <c r="N74" s="61"/>
      <c r="O74" s="109"/>
      <c r="P74" s="61"/>
      <c r="Q74" s="61"/>
      <c r="R74" s="92">
        <f>SUM(E74,J74)</f>
        <v>1500</v>
      </c>
      <c r="T74" s="203"/>
    </row>
    <row r="75" spans="1:124" s="125" customFormat="1" ht="78" customHeight="1" x14ac:dyDescent="0.25">
      <c r="A75" s="166" t="s">
        <v>212</v>
      </c>
      <c r="B75" s="166" t="s">
        <v>143</v>
      </c>
      <c r="C75" s="115" t="s">
        <v>56</v>
      </c>
      <c r="D75" s="167" t="s">
        <v>211</v>
      </c>
      <c r="E75" s="168">
        <f t="shared" si="33"/>
        <v>350000</v>
      </c>
      <c r="F75" s="168">
        <v>350000</v>
      </c>
      <c r="G75" s="169"/>
      <c r="H75" s="169"/>
      <c r="I75" s="169"/>
      <c r="J75" s="110">
        <f t="shared" ref="J75" si="41">SUM(L75,O75)</f>
        <v>0</v>
      </c>
      <c r="K75" s="110"/>
      <c r="L75" s="169"/>
      <c r="M75" s="169"/>
      <c r="N75" s="169"/>
      <c r="O75" s="110"/>
      <c r="P75" s="169"/>
      <c r="Q75" s="169"/>
      <c r="R75" s="109">
        <f>SUM(J75,E75)</f>
        <v>350000</v>
      </c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</row>
    <row r="76" spans="1:124" s="125" customFormat="1" ht="48" customHeight="1" x14ac:dyDescent="0.25">
      <c r="A76" s="166" t="s">
        <v>213</v>
      </c>
      <c r="B76" s="166" t="s">
        <v>214</v>
      </c>
      <c r="C76" s="115" t="s">
        <v>20</v>
      </c>
      <c r="D76" s="167" t="s">
        <v>397</v>
      </c>
      <c r="E76" s="168">
        <f t="shared" si="33"/>
        <v>66500</v>
      </c>
      <c r="F76" s="168">
        <v>66500</v>
      </c>
      <c r="G76" s="169"/>
      <c r="H76" s="169"/>
      <c r="I76" s="169"/>
      <c r="J76" s="110">
        <f t="shared" ref="J76" si="42">SUM(L76,O76)</f>
        <v>0</v>
      </c>
      <c r="K76" s="110"/>
      <c r="L76" s="169"/>
      <c r="M76" s="169"/>
      <c r="N76" s="169"/>
      <c r="O76" s="110"/>
      <c r="P76" s="169"/>
      <c r="Q76" s="169"/>
      <c r="R76" s="109">
        <f>SUM(J76,E76)</f>
        <v>66500</v>
      </c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</row>
    <row r="77" spans="1:124" s="125" customFormat="1" ht="30" customHeight="1" x14ac:dyDescent="0.25">
      <c r="A77" s="161" t="s">
        <v>215</v>
      </c>
      <c r="B77" s="161" t="s">
        <v>174</v>
      </c>
      <c r="C77" s="115" t="s">
        <v>48</v>
      </c>
      <c r="D77" s="167" t="s">
        <v>175</v>
      </c>
      <c r="E77" s="168">
        <f t="shared" si="33"/>
        <v>3811000</v>
      </c>
      <c r="F77" s="92">
        <v>3811000</v>
      </c>
      <c r="G77" s="61"/>
      <c r="H77" s="61"/>
      <c r="I77" s="61"/>
      <c r="J77" s="110">
        <f t="shared" ref="J77:J78" si="43">SUM(L77,O77)</f>
        <v>0</v>
      </c>
      <c r="K77" s="110"/>
      <c r="L77" s="61"/>
      <c r="M77" s="61"/>
      <c r="N77" s="61"/>
      <c r="O77" s="110"/>
      <c r="P77" s="61"/>
      <c r="Q77" s="61"/>
      <c r="R77" s="110">
        <f>SUM(E77,J77)</f>
        <v>3811000</v>
      </c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</row>
    <row r="78" spans="1:124" s="407" customFormat="1" ht="31.5" customHeight="1" x14ac:dyDescent="0.25">
      <c r="A78" s="403" t="s">
        <v>510</v>
      </c>
      <c r="B78" s="403" t="s">
        <v>325</v>
      </c>
      <c r="C78" s="404" t="s">
        <v>286</v>
      </c>
      <c r="D78" s="167" t="s">
        <v>326</v>
      </c>
      <c r="E78" s="168">
        <f t="shared" si="33"/>
        <v>0</v>
      </c>
      <c r="F78" s="113"/>
      <c r="G78" s="114"/>
      <c r="H78" s="114"/>
      <c r="I78" s="114"/>
      <c r="J78" s="108">
        <f t="shared" si="43"/>
        <v>1000000</v>
      </c>
      <c r="K78" s="108">
        <v>1000000</v>
      </c>
      <c r="L78" s="114"/>
      <c r="M78" s="114"/>
      <c r="N78" s="114"/>
      <c r="O78" s="108">
        <v>1000000</v>
      </c>
      <c r="P78" s="114"/>
      <c r="Q78" s="114"/>
      <c r="R78" s="108">
        <f>SUM(E78,J78)</f>
        <v>1000000</v>
      </c>
      <c r="S78" s="405"/>
      <c r="T78" s="405"/>
      <c r="U78" s="405"/>
      <c r="V78" s="405"/>
      <c r="W78" s="405"/>
      <c r="X78" s="405"/>
      <c r="Y78" s="405"/>
      <c r="Z78" s="405"/>
      <c r="AA78" s="405"/>
      <c r="AB78" s="405"/>
      <c r="AC78" s="405"/>
      <c r="AD78" s="405"/>
      <c r="AE78" s="405"/>
      <c r="AF78" s="405"/>
      <c r="AG78" s="405"/>
      <c r="AH78" s="405"/>
      <c r="AI78" s="405"/>
      <c r="AJ78" s="405"/>
      <c r="AK78" s="405"/>
      <c r="AL78" s="405"/>
      <c r="AM78" s="405"/>
      <c r="AN78" s="405"/>
      <c r="AO78" s="405"/>
      <c r="AP78" s="405"/>
      <c r="AQ78" s="406"/>
      <c r="AR78" s="406"/>
      <c r="AS78" s="406"/>
      <c r="AT78" s="406"/>
      <c r="AU78" s="406"/>
      <c r="AV78" s="406"/>
      <c r="AW78" s="406"/>
      <c r="AX78" s="406"/>
      <c r="AY78" s="406"/>
      <c r="AZ78" s="406"/>
      <c r="BA78" s="406"/>
      <c r="BB78" s="406"/>
      <c r="BC78" s="406"/>
      <c r="BD78" s="406"/>
      <c r="BE78" s="406"/>
      <c r="BF78" s="406"/>
      <c r="BG78" s="406"/>
      <c r="BH78" s="406"/>
      <c r="BI78" s="406"/>
      <c r="BJ78" s="406"/>
      <c r="BK78" s="406"/>
      <c r="BL78" s="406"/>
      <c r="BM78" s="406"/>
      <c r="BN78" s="406"/>
      <c r="BO78" s="406"/>
      <c r="BP78" s="406"/>
      <c r="BQ78" s="406"/>
      <c r="BR78" s="406"/>
      <c r="BS78" s="406"/>
      <c r="BT78" s="406"/>
      <c r="BU78" s="406"/>
      <c r="BV78" s="406"/>
      <c r="BW78" s="406"/>
      <c r="BX78" s="406"/>
      <c r="BY78" s="406"/>
      <c r="BZ78" s="406"/>
      <c r="CA78" s="406"/>
      <c r="CB78" s="406"/>
      <c r="CC78" s="406"/>
      <c r="CD78" s="406"/>
      <c r="CE78" s="406"/>
      <c r="CF78" s="406"/>
      <c r="CG78" s="406"/>
      <c r="CH78" s="406"/>
      <c r="CI78" s="406"/>
      <c r="CJ78" s="406"/>
      <c r="CK78" s="406"/>
      <c r="CL78" s="406"/>
      <c r="CM78" s="406"/>
      <c r="CN78" s="406"/>
      <c r="CO78" s="406"/>
      <c r="CP78" s="406"/>
      <c r="CQ78" s="406"/>
      <c r="CR78" s="406"/>
      <c r="CS78" s="406"/>
      <c r="CT78" s="406"/>
      <c r="CU78" s="406"/>
      <c r="CV78" s="406"/>
      <c r="CW78" s="406"/>
      <c r="CX78" s="406"/>
      <c r="CY78" s="406"/>
      <c r="CZ78" s="406"/>
      <c r="DA78" s="406"/>
      <c r="DB78" s="406"/>
      <c r="DC78" s="406"/>
      <c r="DD78" s="406"/>
      <c r="DE78" s="406"/>
      <c r="DF78" s="406"/>
      <c r="DG78" s="406"/>
      <c r="DH78" s="406"/>
      <c r="DI78" s="406"/>
      <c r="DJ78" s="406"/>
      <c r="DK78" s="406"/>
      <c r="DL78" s="406"/>
      <c r="DM78" s="406"/>
      <c r="DN78" s="406"/>
      <c r="DO78" s="406"/>
      <c r="DP78" s="406"/>
      <c r="DQ78" s="406"/>
      <c r="DR78" s="406"/>
      <c r="DS78" s="406"/>
      <c r="DT78" s="406"/>
    </row>
    <row r="79" spans="1:124" s="3" customFormat="1" ht="36.75" customHeight="1" x14ac:dyDescent="0.25">
      <c r="A79" s="192" t="s">
        <v>22</v>
      </c>
      <c r="B79" s="192"/>
      <c r="C79" s="192"/>
      <c r="D79" s="193" t="s">
        <v>465</v>
      </c>
      <c r="E79" s="223">
        <f>SUM(E80)</f>
        <v>34045027</v>
      </c>
      <c r="F79" s="194">
        <f t="shared" ref="F79:R79" si="44">SUM(F80)</f>
        <v>34045027</v>
      </c>
      <c r="G79" s="194">
        <f t="shared" si="44"/>
        <v>22286350</v>
      </c>
      <c r="H79" s="194">
        <f t="shared" si="44"/>
        <v>637530</v>
      </c>
      <c r="I79" s="194">
        <f t="shared" si="44"/>
        <v>0</v>
      </c>
      <c r="J79" s="194">
        <f t="shared" si="44"/>
        <v>2670213</v>
      </c>
      <c r="K79" s="194">
        <f t="shared" si="44"/>
        <v>2155973</v>
      </c>
      <c r="L79" s="194">
        <f t="shared" si="44"/>
        <v>484240</v>
      </c>
      <c r="M79" s="194">
        <f t="shared" si="44"/>
        <v>312870</v>
      </c>
      <c r="N79" s="194">
        <f t="shared" si="44"/>
        <v>0</v>
      </c>
      <c r="O79" s="194">
        <f t="shared" si="44"/>
        <v>2185973</v>
      </c>
      <c r="P79" s="194">
        <f t="shared" si="44"/>
        <v>0</v>
      </c>
      <c r="Q79" s="194">
        <f t="shared" si="44"/>
        <v>0</v>
      </c>
      <c r="R79" s="194">
        <f t="shared" si="44"/>
        <v>36715240</v>
      </c>
      <c r="S79" s="4"/>
      <c r="T79" s="104">
        <f t="shared" ref="T79:T80" si="45">SUM(E79,J79)</f>
        <v>36715240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</row>
    <row r="80" spans="1:124" s="3" customFormat="1" ht="37.5" customHeight="1" x14ac:dyDescent="0.25">
      <c r="A80" s="192" t="s">
        <v>23</v>
      </c>
      <c r="B80" s="192"/>
      <c r="C80" s="192"/>
      <c r="D80" s="193" t="s">
        <v>465</v>
      </c>
      <c r="E80" s="223">
        <f>SUM(E81:E91)</f>
        <v>34045027</v>
      </c>
      <c r="F80" s="223">
        <f t="shared" ref="F80:R80" si="46">SUM(F81:F91)</f>
        <v>34045027</v>
      </c>
      <c r="G80" s="223">
        <f t="shared" si="46"/>
        <v>22286350</v>
      </c>
      <c r="H80" s="223">
        <f t="shared" si="46"/>
        <v>637530</v>
      </c>
      <c r="I80" s="223">
        <f t="shared" si="46"/>
        <v>0</v>
      </c>
      <c r="J80" s="223">
        <f t="shared" si="46"/>
        <v>2670213</v>
      </c>
      <c r="K80" s="223">
        <f t="shared" si="46"/>
        <v>2155973</v>
      </c>
      <c r="L80" s="223">
        <f t="shared" si="46"/>
        <v>484240</v>
      </c>
      <c r="M80" s="223">
        <f t="shared" si="46"/>
        <v>312870</v>
      </c>
      <c r="N80" s="223">
        <f t="shared" si="46"/>
        <v>0</v>
      </c>
      <c r="O80" s="223">
        <f t="shared" si="46"/>
        <v>2185973</v>
      </c>
      <c r="P80" s="223">
        <f t="shared" si="46"/>
        <v>0</v>
      </c>
      <c r="Q80" s="223">
        <f t="shared" si="46"/>
        <v>0</v>
      </c>
      <c r="R80" s="223">
        <f t="shared" si="46"/>
        <v>36715240</v>
      </c>
      <c r="T80" s="104">
        <f t="shared" si="45"/>
        <v>36715240</v>
      </c>
    </row>
    <row r="81" spans="1:36" s="3" customFormat="1" ht="35.25" customHeight="1" x14ac:dyDescent="0.25">
      <c r="A81" s="112" t="s">
        <v>219</v>
      </c>
      <c r="B81" s="112" t="s">
        <v>154</v>
      </c>
      <c r="C81" s="112" t="s">
        <v>42</v>
      </c>
      <c r="D81" s="105" t="s">
        <v>396</v>
      </c>
      <c r="E81" s="168">
        <f t="shared" ref="E81:E91" si="47">SUM(F81,I81)</f>
        <v>4483360</v>
      </c>
      <c r="F81" s="168">
        <v>4483360</v>
      </c>
      <c r="G81" s="168">
        <v>3542880</v>
      </c>
      <c r="H81" s="61">
        <v>24900</v>
      </c>
      <c r="I81" s="61"/>
      <c r="J81" s="109">
        <f t="shared" ref="J81:J87" si="48">SUM(L81,O81)</f>
        <v>30000</v>
      </c>
      <c r="K81" s="61">
        <v>30000</v>
      </c>
      <c r="L81" s="61"/>
      <c r="M81" s="61"/>
      <c r="N81" s="61"/>
      <c r="O81" s="61">
        <v>30000</v>
      </c>
      <c r="P81" s="61"/>
      <c r="Q81" s="177"/>
      <c r="R81" s="110">
        <f>SUM(J81,E81)</f>
        <v>4513360</v>
      </c>
    </row>
    <row r="82" spans="1:36" s="144" customFormat="1" ht="27" customHeight="1" x14ac:dyDescent="0.25">
      <c r="A82" s="115" t="s">
        <v>401</v>
      </c>
      <c r="B82" s="115" t="s">
        <v>402</v>
      </c>
      <c r="C82" s="115" t="s">
        <v>45</v>
      </c>
      <c r="D82" s="117" t="s">
        <v>511</v>
      </c>
      <c r="E82" s="168">
        <f t="shared" si="47"/>
        <v>10774530</v>
      </c>
      <c r="F82" s="168">
        <v>10774530</v>
      </c>
      <c r="G82" s="168">
        <v>8559680</v>
      </c>
      <c r="H82" s="110">
        <v>128400</v>
      </c>
      <c r="I82" s="157"/>
      <c r="J82" s="168">
        <f>SUM(L82,O82)</f>
        <v>311130</v>
      </c>
      <c r="K82" s="92">
        <v>18000</v>
      </c>
      <c r="L82" s="92">
        <v>293130</v>
      </c>
      <c r="M82" s="92">
        <v>240270</v>
      </c>
      <c r="N82" s="92"/>
      <c r="O82" s="92">
        <v>18000</v>
      </c>
      <c r="P82" s="92"/>
      <c r="Q82" s="92"/>
      <c r="R82" s="92">
        <f>SUM(J82,E82)</f>
        <v>11085660</v>
      </c>
    </row>
    <row r="83" spans="1:36" s="125" customFormat="1" ht="27.75" customHeight="1" x14ac:dyDescent="0.25">
      <c r="A83" s="112" t="s">
        <v>512</v>
      </c>
      <c r="B83" s="112" t="s">
        <v>170</v>
      </c>
      <c r="C83" s="112" t="s">
        <v>49</v>
      </c>
      <c r="D83" s="204" t="s">
        <v>171</v>
      </c>
      <c r="E83" s="168">
        <f t="shared" si="47"/>
        <v>1142320</v>
      </c>
      <c r="F83" s="92">
        <v>1142320</v>
      </c>
      <c r="G83" s="92">
        <v>483580</v>
      </c>
      <c r="H83" s="110"/>
      <c r="I83" s="110"/>
      <c r="J83" s="109">
        <f>SUM(L83,O83)</f>
        <v>0</v>
      </c>
      <c r="K83" s="109"/>
      <c r="L83" s="61"/>
      <c r="M83" s="61"/>
      <c r="N83" s="61"/>
      <c r="O83" s="109"/>
      <c r="P83" s="61"/>
      <c r="Q83" s="61"/>
      <c r="R83" s="92">
        <f>SUM(E83,J83)</f>
        <v>1142320</v>
      </c>
      <c r="T83" s="203"/>
    </row>
    <row r="84" spans="1:36" s="3" customFormat="1" ht="60.75" customHeight="1" x14ac:dyDescent="0.25">
      <c r="A84" s="115" t="s">
        <v>513</v>
      </c>
      <c r="B84" s="112" t="s">
        <v>142</v>
      </c>
      <c r="C84" s="115" t="s">
        <v>49</v>
      </c>
      <c r="D84" s="207" t="s">
        <v>15</v>
      </c>
      <c r="E84" s="168">
        <f t="shared" si="47"/>
        <v>529470</v>
      </c>
      <c r="F84" s="92">
        <v>529470</v>
      </c>
      <c r="G84" s="92"/>
      <c r="H84" s="110"/>
      <c r="I84" s="110"/>
      <c r="J84" s="109">
        <f>SUM(L84,O84)</f>
        <v>0</v>
      </c>
      <c r="K84" s="109"/>
      <c r="L84" s="61"/>
      <c r="M84" s="61"/>
      <c r="N84" s="61"/>
      <c r="O84" s="109"/>
      <c r="P84" s="61"/>
      <c r="Q84" s="61"/>
      <c r="R84" s="110">
        <f>SUM(E84,J84)</f>
        <v>529470</v>
      </c>
      <c r="T84" s="202"/>
    </row>
    <row r="85" spans="1:36" s="86" customFormat="1" ht="24" customHeight="1" x14ac:dyDescent="0.25">
      <c r="A85" s="115" t="s">
        <v>218</v>
      </c>
      <c r="B85" s="115" t="s">
        <v>220</v>
      </c>
      <c r="C85" s="115" t="s">
        <v>58</v>
      </c>
      <c r="D85" s="117" t="s">
        <v>217</v>
      </c>
      <c r="E85" s="168">
        <f t="shared" si="47"/>
        <v>6201500</v>
      </c>
      <c r="F85" s="168">
        <v>6201500</v>
      </c>
      <c r="G85" s="168">
        <v>4633570</v>
      </c>
      <c r="H85" s="110">
        <v>170500</v>
      </c>
      <c r="I85" s="110"/>
      <c r="J85" s="109">
        <f t="shared" si="48"/>
        <v>194240</v>
      </c>
      <c r="K85" s="110">
        <v>160600</v>
      </c>
      <c r="L85" s="110">
        <v>3640</v>
      </c>
      <c r="M85" s="110"/>
      <c r="N85" s="110"/>
      <c r="O85" s="110">
        <v>190600</v>
      </c>
      <c r="P85" s="110"/>
      <c r="Q85" s="110"/>
      <c r="R85" s="110">
        <f t="shared" ref="R85:R87" si="49">SUM(J85,E85)</f>
        <v>6395740</v>
      </c>
    </row>
    <row r="86" spans="1:36" s="86" customFormat="1" ht="33.75" customHeight="1" x14ac:dyDescent="0.25">
      <c r="A86" s="115" t="s">
        <v>221</v>
      </c>
      <c r="B86" s="115" t="s">
        <v>150</v>
      </c>
      <c r="C86" s="115" t="s">
        <v>59</v>
      </c>
      <c r="D86" s="182" t="s">
        <v>222</v>
      </c>
      <c r="E86" s="168">
        <f t="shared" si="47"/>
        <v>3679300</v>
      </c>
      <c r="F86" s="168">
        <v>3679300</v>
      </c>
      <c r="G86" s="168">
        <v>2559620</v>
      </c>
      <c r="H86" s="110">
        <v>210620</v>
      </c>
      <c r="I86" s="110"/>
      <c r="J86" s="109">
        <f t="shared" si="48"/>
        <v>1988083</v>
      </c>
      <c r="K86" s="110">
        <v>1852613</v>
      </c>
      <c r="L86" s="110">
        <v>135470</v>
      </c>
      <c r="M86" s="110">
        <v>72600</v>
      </c>
      <c r="N86" s="110"/>
      <c r="O86" s="110">
        <v>1852613</v>
      </c>
      <c r="P86" s="110"/>
      <c r="Q86" s="110"/>
      <c r="R86" s="110">
        <f t="shared" si="49"/>
        <v>5667383</v>
      </c>
    </row>
    <row r="87" spans="1:36" s="86" customFormat="1" ht="33.75" customHeight="1" x14ac:dyDescent="0.25">
      <c r="A87" s="181" t="s">
        <v>223</v>
      </c>
      <c r="B87" s="181" t="s">
        <v>224</v>
      </c>
      <c r="C87" s="181" t="s">
        <v>60</v>
      </c>
      <c r="D87" s="190" t="s">
        <v>225</v>
      </c>
      <c r="E87" s="168">
        <f t="shared" si="47"/>
        <v>3430500</v>
      </c>
      <c r="F87" s="168">
        <v>3430500</v>
      </c>
      <c r="G87" s="109">
        <v>2507020</v>
      </c>
      <c r="H87" s="109">
        <v>103110</v>
      </c>
      <c r="I87" s="109"/>
      <c r="J87" s="109">
        <f t="shared" si="48"/>
        <v>86760</v>
      </c>
      <c r="K87" s="109">
        <v>34760</v>
      </c>
      <c r="L87" s="109">
        <v>52000</v>
      </c>
      <c r="M87" s="109"/>
      <c r="N87" s="109"/>
      <c r="O87" s="109">
        <v>34760</v>
      </c>
      <c r="P87" s="109"/>
      <c r="Q87" s="110"/>
      <c r="R87" s="110">
        <f t="shared" si="49"/>
        <v>3517260</v>
      </c>
    </row>
    <row r="88" spans="1:36" s="86" customFormat="1" ht="25.5" customHeight="1" x14ac:dyDescent="0.25">
      <c r="A88" s="181" t="s">
        <v>227</v>
      </c>
      <c r="B88" s="181" t="s">
        <v>228</v>
      </c>
      <c r="C88" s="181" t="s">
        <v>60</v>
      </c>
      <c r="D88" s="191" t="s">
        <v>226</v>
      </c>
      <c r="E88" s="168">
        <f t="shared" si="47"/>
        <v>1858950</v>
      </c>
      <c r="F88" s="168">
        <v>1858950</v>
      </c>
      <c r="G88" s="110"/>
      <c r="H88" s="110"/>
      <c r="I88" s="110"/>
      <c r="J88" s="109">
        <f t="shared" ref="J88" si="50">SUM(L88,O88)</f>
        <v>30000</v>
      </c>
      <c r="K88" s="109">
        <v>30000</v>
      </c>
      <c r="L88" s="110"/>
      <c r="M88" s="110"/>
      <c r="N88" s="110"/>
      <c r="O88" s="109">
        <v>30000</v>
      </c>
      <c r="P88" s="110"/>
      <c r="Q88" s="110"/>
      <c r="R88" s="110">
        <f t="shared" ref="R88" si="51">SUM(J88,E88)</f>
        <v>1888950</v>
      </c>
    </row>
    <row r="89" spans="1:36" s="125" customFormat="1" ht="36.75" customHeight="1" x14ac:dyDescent="0.25">
      <c r="A89" s="181" t="s">
        <v>514</v>
      </c>
      <c r="B89" s="112" t="s">
        <v>144</v>
      </c>
      <c r="C89" s="212" t="s">
        <v>47</v>
      </c>
      <c r="D89" s="135" t="s">
        <v>17</v>
      </c>
      <c r="E89" s="168">
        <f t="shared" si="47"/>
        <v>1398762</v>
      </c>
      <c r="F89" s="168">
        <v>1398762</v>
      </c>
      <c r="G89" s="169"/>
      <c r="H89" s="169"/>
      <c r="I89" s="169"/>
      <c r="J89" s="109">
        <f>SUM(L89,O89)</f>
        <v>30000</v>
      </c>
      <c r="K89" s="109">
        <v>30000</v>
      </c>
      <c r="L89" s="169"/>
      <c r="M89" s="169"/>
      <c r="N89" s="169"/>
      <c r="O89" s="109">
        <v>30000</v>
      </c>
      <c r="P89" s="169"/>
      <c r="Q89" s="169"/>
      <c r="R89" s="110">
        <f>SUM(E89,J89)</f>
        <v>1428762</v>
      </c>
      <c r="T89" s="203"/>
    </row>
    <row r="90" spans="1:36" s="125" customFormat="1" ht="33" customHeight="1" x14ac:dyDescent="0.25">
      <c r="A90" s="112" t="s">
        <v>515</v>
      </c>
      <c r="B90" s="112" t="s">
        <v>145</v>
      </c>
      <c r="C90" s="120" t="s">
        <v>47</v>
      </c>
      <c r="D90" s="135" t="s">
        <v>16</v>
      </c>
      <c r="E90" s="168">
        <f t="shared" si="47"/>
        <v>329735</v>
      </c>
      <c r="F90" s="92">
        <v>329735</v>
      </c>
      <c r="G90" s="61"/>
      <c r="H90" s="61"/>
      <c r="I90" s="61"/>
      <c r="J90" s="109">
        <f>SUM(L90,O90)</f>
        <v>0</v>
      </c>
      <c r="K90" s="109"/>
      <c r="L90" s="211"/>
      <c r="M90" s="211"/>
      <c r="N90" s="211"/>
      <c r="O90" s="109"/>
      <c r="P90" s="211"/>
      <c r="Q90" s="211"/>
      <c r="R90" s="110">
        <f>SUM(E90,J90)</f>
        <v>329735</v>
      </c>
      <c r="T90" s="203"/>
    </row>
    <row r="91" spans="1:36" s="125" customFormat="1" ht="44.25" customHeight="1" x14ac:dyDescent="0.25">
      <c r="A91" s="112" t="s">
        <v>516</v>
      </c>
      <c r="B91" s="112" t="s">
        <v>317</v>
      </c>
      <c r="C91" s="120" t="s">
        <v>47</v>
      </c>
      <c r="D91" s="135" t="s">
        <v>318</v>
      </c>
      <c r="E91" s="168">
        <f t="shared" si="47"/>
        <v>216600</v>
      </c>
      <c r="F91" s="92">
        <v>216600</v>
      </c>
      <c r="G91" s="61"/>
      <c r="H91" s="61"/>
      <c r="I91" s="61"/>
      <c r="J91" s="109">
        <f>SUM(L91,O91)</f>
        <v>0</v>
      </c>
      <c r="K91" s="109"/>
      <c r="L91" s="211"/>
      <c r="M91" s="211"/>
      <c r="N91" s="211"/>
      <c r="O91" s="109"/>
      <c r="P91" s="211"/>
      <c r="Q91" s="211"/>
      <c r="R91" s="110">
        <f>SUM(E91,J91)</f>
        <v>216600</v>
      </c>
      <c r="T91" s="203"/>
    </row>
    <row r="92" spans="1:36" s="171" customFormat="1" ht="46.5" customHeight="1" x14ac:dyDescent="0.25">
      <c r="A92" s="192" t="s">
        <v>428</v>
      </c>
      <c r="B92" s="367"/>
      <c r="C92" s="367"/>
      <c r="D92" s="193" t="s">
        <v>429</v>
      </c>
      <c r="E92" s="223">
        <f>SUM(E93)</f>
        <v>61950388</v>
      </c>
      <c r="F92" s="223">
        <f t="shared" ref="F92:Q92" si="52">SUM(F93)</f>
        <v>9234219</v>
      </c>
      <c r="G92" s="223">
        <f t="shared" si="52"/>
        <v>6278500</v>
      </c>
      <c r="H92" s="223">
        <f t="shared" si="52"/>
        <v>490304</v>
      </c>
      <c r="I92" s="223">
        <f t="shared" si="52"/>
        <v>52716169</v>
      </c>
      <c r="J92" s="223">
        <f t="shared" si="52"/>
        <v>56125019</v>
      </c>
      <c r="K92" s="223">
        <f t="shared" si="52"/>
        <v>55682019</v>
      </c>
      <c r="L92" s="223">
        <f t="shared" si="52"/>
        <v>0</v>
      </c>
      <c r="M92" s="223">
        <f t="shared" si="52"/>
        <v>0</v>
      </c>
      <c r="N92" s="223">
        <f t="shared" si="52"/>
        <v>0</v>
      </c>
      <c r="O92" s="223">
        <f t="shared" si="52"/>
        <v>56125019</v>
      </c>
      <c r="P92" s="223">
        <f t="shared" si="52"/>
        <v>0</v>
      </c>
      <c r="Q92" s="223">
        <f t="shared" si="52"/>
        <v>0</v>
      </c>
      <c r="R92" s="223">
        <f>SUM(J92,E92)</f>
        <v>118075407</v>
      </c>
      <c r="T92" s="104">
        <f t="shared" ref="T92:T93" si="53">SUM(E92,J92)</f>
        <v>118075407</v>
      </c>
    </row>
    <row r="93" spans="1:36" s="171" customFormat="1" ht="50.25" customHeight="1" x14ac:dyDescent="0.25">
      <c r="A93" s="192" t="s">
        <v>430</v>
      </c>
      <c r="B93" s="367"/>
      <c r="C93" s="367"/>
      <c r="D93" s="193" t="s">
        <v>429</v>
      </c>
      <c r="E93" s="223">
        <f>SUM(E94:E108)</f>
        <v>61950388</v>
      </c>
      <c r="F93" s="223">
        <f t="shared" ref="F93:R93" si="54">SUM(F94:F108)</f>
        <v>9234219</v>
      </c>
      <c r="G93" s="223">
        <f t="shared" si="54"/>
        <v>6278500</v>
      </c>
      <c r="H93" s="223">
        <f t="shared" si="54"/>
        <v>490304</v>
      </c>
      <c r="I93" s="223">
        <f t="shared" si="54"/>
        <v>52716169</v>
      </c>
      <c r="J93" s="223">
        <f t="shared" si="54"/>
        <v>56125019</v>
      </c>
      <c r="K93" s="223">
        <f t="shared" si="54"/>
        <v>55682019</v>
      </c>
      <c r="L93" s="223">
        <f t="shared" si="54"/>
        <v>0</v>
      </c>
      <c r="M93" s="223">
        <f t="shared" si="54"/>
        <v>0</v>
      </c>
      <c r="N93" s="223">
        <f t="shared" si="54"/>
        <v>0</v>
      </c>
      <c r="O93" s="223">
        <f t="shared" si="54"/>
        <v>56125019</v>
      </c>
      <c r="P93" s="223">
        <f t="shared" si="54"/>
        <v>0</v>
      </c>
      <c r="Q93" s="223">
        <f t="shared" si="54"/>
        <v>0</v>
      </c>
      <c r="R93" s="223">
        <f t="shared" si="54"/>
        <v>118075407</v>
      </c>
      <c r="T93" s="104">
        <f t="shared" si="53"/>
        <v>118075407</v>
      </c>
    </row>
    <row r="94" spans="1:36" s="171" customFormat="1" ht="31.5" customHeight="1" x14ac:dyDescent="0.25">
      <c r="A94" s="115" t="s">
        <v>431</v>
      </c>
      <c r="B94" s="115" t="s">
        <v>154</v>
      </c>
      <c r="C94" s="112" t="s">
        <v>42</v>
      </c>
      <c r="D94" s="368" t="s">
        <v>408</v>
      </c>
      <c r="E94" s="168">
        <f t="shared" ref="E94:E100" si="55">SUM(F94,I94)</f>
        <v>9234219</v>
      </c>
      <c r="F94" s="110">
        <v>9234219</v>
      </c>
      <c r="G94" s="110">
        <v>6278500</v>
      </c>
      <c r="H94" s="110">
        <v>490304</v>
      </c>
      <c r="I94" s="110"/>
      <c r="J94" s="110">
        <f t="shared" ref="J94:J102" si="56">SUM(K94)</f>
        <v>154000</v>
      </c>
      <c r="K94" s="110">
        <v>154000</v>
      </c>
      <c r="L94" s="110"/>
      <c r="M94" s="110"/>
      <c r="N94" s="110"/>
      <c r="O94" s="110">
        <v>154000</v>
      </c>
      <c r="P94" s="110"/>
      <c r="Q94" s="110"/>
      <c r="R94" s="92">
        <f>SUM(J94,E94)</f>
        <v>9388219</v>
      </c>
    </row>
    <row r="95" spans="1:36" s="411" customFormat="1" ht="35.25" customHeight="1" x14ac:dyDescent="0.25">
      <c r="A95" s="115" t="s">
        <v>517</v>
      </c>
      <c r="B95" s="115" t="s">
        <v>406</v>
      </c>
      <c r="C95" s="162" t="s">
        <v>44</v>
      </c>
      <c r="D95" s="135" t="s">
        <v>407</v>
      </c>
      <c r="E95" s="168">
        <f t="shared" si="55"/>
        <v>0</v>
      </c>
      <c r="F95" s="408"/>
      <c r="G95" s="408"/>
      <c r="H95" s="409"/>
      <c r="I95" s="409"/>
      <c r="J95" s="408">
        <f>SUM(L95,O95)</f>
        <v>6069661</v>
      </c>
      <c r="K95" s="92">
        <v>6069661</v>
      </c>
      <c r="L95" s="92"/>
      <c r="M95" s="92"/>
      <c r="N95" s="92"/>
      <c r="O95" s="92">
        <v>6069661</v>
      </c>
      <c r="P95" s="409"/>
      <c r="Q95" s="409"/>
      <c r="R95" s="409">
        <f>SUM(E95,J95)</f>
        <v>6069661</v>
      </c>
      <c r="S95" s="410"/>
      <c r="T95" s="410"/>
      <c r="U95" s="410"/>
      <c r="V95" s="410"/>
      <c r="W95" s="410"/>
      <c r="X95" s="410"/>
      <c r="Y95" s="410"/>
      <c r="Z95" s="410"/>
      <c r="AA95" s="410"/>
      <c r="AB95" s="410"/>
      <c r="AC95" s="410"/>
      <c r="AD95" s="410"/>
      <c r="AE95" s="410"/>
      <c r="AF95" s="410"/>
      <c r="AG95" s="410"/>
      <c r="AH95" s="410"/>
      <c r="AI95" s="410"/>
      <c r="AJ95" s="410"/>
    </row>
    <row r="96" spans="1:36" s="171" customFormat="1" ht="30.75" customHeight="1" x14ac:dyDescent="0.25">
      <c r="A96" s="115" t="s">
        <v>482</v>
      </c>
      <c r="B96" s="115" t="s">
        <v>230</v>
      </c>
      <c r="C96" s="112" t="s">
        <v>286</v>
      </c>
      <c r="D96" s="368" t="s">
        <v>231</v>
      </c>
      <c r="E96" s="168">
        <f t="shared" si="55"/>
        <v>0</v>
      </c>
      <c r="F96" s="110"/>
      <c r="G96" s="110"/>
      <c r="H96" s="110"/>
      <c r="I96" s="110"/>
      <c r="J96" s="110">
        <f t="shared" si="56"/>
        <v>10000000</v>
      </c>
      <c r="K96" s="110">
        <v>10000000</v>
      </c>
      <c r="L96" s="110"/>
      <c r="M96" s="110"/>
      <c r="N96" s="110"/>
      <c r="O96" s="110">
        <v>10000000</v>
      </c>
      <c r="P96" s="110"/>
      <c r="Q96" s="110"/>
      <c r="R96" s="92">
        <f>SUM(E96,J96)</f>
        <v>10000000</v>
      </c>
    </row>
    <row r="97" spans="1:20" s="370" customFormat="1" ht="30" hidden="1" customHeight="1" x14ac:dyDescent="0.25">
      <c r="A97" s="156" t="s">
        <v>456</v>
      </c>
      <c r="B97" s="156" t="s">
        <v>291</v>
      </c>
      <c r="C97" s="143" t="s">
        <v>50</v>
      </c>
      <c r="D97" s="369" t="s">
        <v>292</v>
      </c>
      <c r="E97" s="168">
        <f t="shared" si="55"/>
        <v>0</v>
      </c>
      <c r="F97" s="157"/>
      <c r="G97" s="157"/>
      <c r="H97" s="157"/>
      <c r="I97" s="157"/>
      <c r="J97" s="110">
        <f t="shared" ref="J97:J99" si="57">SUM(K97)</f>
        <v>0</v>
      </c>
      <c r="K97" s="157"/>
      <c r="L97" s="157"/>
      <c r="M97" s="157"/>
      <c r="N97" s="157"/>
      <c r="O97" s="157"/>
      <c r="P97" s="157"/>
      <c r="Q97" s="157"/>
      <c r="R97" s="154">
        <f>SUM(E97,J97)</f>
        <v>0</v>
      </c>
    </row>
    <row r="98" spans="1:20" s="171" customFormat="1" ht="30" customHeight="1" x14ac:dyDescent="0.25">
      <c r="A98" s="115" t="s">
        <v>518</v>
      </c>
      <c r="B98" s="115" t="s">
        <v>273</v>
      </c>
      <c r="C98" s="112" t="s">
        <v>50</v>
      </c>
      <c r="D98" s="368" t="s">
        <v>520</v>
      </c>
      <c r="E98" s="168">
        <f t="shared" si="55"/>
        <v>0</v>
      </c>
      <c r="F98" s="110"/>
      <c r="G98" s="110"/>
      <c r="H98" s="110"/>
      <c r="I98" s="110"/>
      <c r="J98" s="110">
        <f t="shared" si="57"/>
        <v>16200000</v>
      </c>
      <c r="K98" s="110">
        <v>16200000</v>
      </c>
      <c r="L98" s="110"/>
      <c r="M98" s="110"/>
      <c r="N98" s="110"/>
      <c r="O98" s="110">
        <v>16200000</v>
      </c>
      <c r="P98" s="110"/>
      <c r="Q98" s="110"/>
      <c r="R98" s="92">
        <f t="shared" ref="R98:R99" si="58">SUM(E98,J98)</f>
        <v>16200000</v>
      </c>
    </row>
    <row r="99" spans="1:20" s="171" customFormat="1" ht="30" customHeight="1" x14ac:dyDescent="0.25">
      <c r="A99" s="115" t="s">
        <v>519</v>
      </c>
      <c r="B99" s="115" t="s">
        <v>330</v>
      </c>
      <c r="C99" s="112" t="s">
        <v>50</v>
      </c>
      <c r="D99" s="368" t="s">
        <v>331</v>
      </c>
      <c r="E99" s="168">
        <f t="shared" si="55"/>
        <v>4991680</v>
      </c>
      <c r="F99" s="110"/>
      <c r="G99" s="110"/>
      <c r="H99" s="110"/>
      <c r="I99" s="110">
        <v>4991680</v>
      </c>
      <c r="J99" s="110">
        <f t="shared" si="57"/>
        <v>1722000</v>
      </c>
      <c r="K99" s="110">
        <v>1722000</v>
      </c>
      <c r="L99" s="110"/>
      <c r="M99" s="110"/>
      <c r="N99" s="110"/>
      <c r="O99" s="110">
        <v>1722000</v>
      </c>
      <c r="P99" s="110"/>
      <c r="Q99" s="110"/>
      <c r="R99" s="92">
        <f t="shared" si="58"/>
        <v>6713680</v>
      </c>
    </row>
    <row r="100" spans="1:20" s="171" customFormat="1" ht="48" customHeight="1" x14ac:dyDescent="0.25">
      <c r="A100" s="115" t="s">
        <v>434</v>
      </c>
      <c r="B100" s="115" t="s">
        <v>288</v>
      </c>
      <c r="C100" s="112" t="s">
        <v>50</v>
      </c>
      <c r="D100" s="368" t="s">
        <v>287</v>
      </c>
      <c r="E100" s="168">
        <f t="shared" si="55"/>
        <v>17900112</v>
      </c>
      <c r="F100" s="110"/>
      <c r="G100" s="110"/>
      <c r="H100" s="110"/>
      <c r="I100" s="110">
        <v>17900112</v>
      </c>
      <c r="J100" s="110">
        <f t="shared" si="56"/>
        <v>0</v>
      </c>
      <c r="K100" s="110"/>
      <c r="L100" s="110"/>
      <c r="M100" s="110"/>
      <c r="N100" s="110"/>
      <c r="O100" s="110"/>
      <c r="P100" s="110"/>
      <c r="Q100" s="110"/>
      <c r="R100" s="92">
        <f>SUM(E100,J100)</f>
        <v>17900112</v>
      </c>
    </row>
    <row r="101" spans="1:20" s="3" customFormat="1" ht="25.5" customHeight="1" x14ac:dyDescent="0.25">
      <c r="A101" s="112" t="s">
        <v>521</v>
      </c>
      <c r="B101" s="112" t="s">
        <v>176</v>
      </c>
      <c r="C101" s="112" t="s">
        <v>50</v>
      </c>
      <c r="D101" s="213" t="s">
        <v>177</v>
      </c>
      <c r="E101" s="168">
        <f>SUM(F101,I101)</f>
        <v>26226737</v>
      </c>
      <c r="F101" s="168"/>
      <c r="G101" s="61"/>
      <c r="H101" s="61"/>
      <c r="I101" s="168">
        <v>26226737</v>
      </c>
      <c r="J101" s="109">
        <f>SUM(L101,O101)</f>
        <v>5978472</v>
      </c>
      <c r="K101" s="109">
        <v>5978472</v>
      </c>
      <c r="L101" s="61"/>
      <c r="M101" s="61"/>
      <c r="N101" s="61"/>
      <c r="O101" s="109">
        <v>5978472</v>
      </c>
      <c r="P101" s="61"/>
      <c r="Q101" s="61"/>
      <c r="R101" s="110">
        <f>SUM(E101,J101)</f>
        <v>32205209</v>
      </c>
      <c r="T101" s="202"/>
    </row>
    <row r="102" spans="1:20" s="171" customFormat="1" ht="39" hidden="1" customHeight="1" x14ac:dyDescent="0.25">
      <c r="A102" s="115" t="s">
        <v>435</v>
      </c>
      <c r="B102" s="115" t="s">
        <v>436</v>
      </c>
      <c r="C102" s="112" t="s">
        <v>437</v>
      </c>
      <c r="D102" s="368" t="s">
        <v>438</v>
      </c>
      <c r="E102" s="92">
        <f t="shared" ref="E102" si="59">SUM(F102)</f>
        <v>0</v>
      </c>
      <c r="F102" s="110"/>
      <c r="G102" s="110"/>
      <c r="H102" s="110"/>
      <c r="I102" s="110"/>
      <c r="J102" s="110">
        <f t="shared" si="56"/>
        <v>0</v>
      </c>
      <c r="K102" s="110"/>
      <c r="L102" s="110"/>
      <c r="M102" s="110"/>
      <c r="N102" s="110"/>
      <c r="O102" s="110"/>
      <c r="P102" s="110"/>
      <c r="Q102" s="110"/>
      <c r="R102" s="92">
        <f>SUM(E102,J102)</f>
        <v>0</v>
      </c>
    </row>
    <row r="103" spans="1:20" s="171" customFormat="1" ht="34.5" customHeight="1" x14ac:dyDescent="0.25">
      <c r="A103" s="115" t="s">
        <v>439</v>
      </c>
      <c r="B103" s="115" t="s">
        <v>146</v>
      </c>
      <c r="C103" s="112" t="s">
        <v>233</v>
      </c>
      <c r="D103" s="368" t="s">
        <v>232</v>
      </c>
      <c r="E103" s="168">
        <f t="shared" ref="E103:E108" si="60">SUM(F103,I103)</f>
        <v>0</v>
      </c>
      <c r="F103" s="110"/>
      <c r="G103" s="110"/>
      <c r="H103" s="110"/>
      <c r="I103" s="110"/>
      <c r="J103" s="110">
        <f>SUM(K103)</f>
        <v>6407886</v>
      </c>
      <c r="K103" s="110">
        <v>6407886</v>
      </c>
      <c r="L103" s="110"/>
      <c r="M103" s="110"/>
      <c r="N103" s="110"/>
      <c r="O103" s="110">
        <v>6407886</v>
      </c>
      <c r="P103" s="110"/>
      <c r="Q103" s="110"/>
      <c r="R103" s="92">
        <f t="shared" ref="R103:R106" si="61">SUM(E103,J103)</f>
        <v>6407886</v>
      </c>
    </row>
    <row r="104" spans="1:20" s="171" customFormat="1" ht="41.25" hidden="1" customHeight="1" x14ac:dyDescent="0.25">
      <c r="A104" s="115" t="s">
        <v>440</v>
      </c>
      <c r="B104" s="115" t="s">
        <v>296</v>
      </c>
      <c r="C104" s="112" t="s">
        <v>233</v>
      </c>
      <c r="D104" s="368" t="s">
        <v>441</v>
      </c>
      <c r="E104" s="168">
        <f t="shared" si="60"/>
        <v>0</v>
      </c>
      <c r="F104" s="110"/>
      <c r="G104" s="110"/>
      <c r="H104" s="110"/>
      <c r="I104" s="110"/>
      <c r="J104" s="110">
        <f t="shared" ref="J104:J107" si="62">SUM(K104)</f>
        <v>0</v>
      </c>
      <c r="K104" s="110"/>
      <c r="L104" s="110"/>
      <c r="M104" s="110"/>
      <c r="N104" s="110"/>
      <c r="O104" s="110"/>
      <c r="P104" s="110"/>
      <c r="Q104" s="110"/>
      <c r="R104" s="92">
        <f t="shared" si="61"/>
        <v>0</v>
      </c>
    </row>
    <row r="105" spans="1:20" s="372" customFormat="1" ht="33.75" hidden="1" customHeight="1" x14ac:dyDescent="0.25">
      <c r="A105" s="274"/>
      <c r="B105" s="274"/>
      <c r="C105" s="241"/>
      <c r="D105" s="412" t="s">
        <v>442</v>
      </c>
      <c r="E105" s="168">
        <f t="shared" si="60"/>
        <v>0</v>
      </c>
      <c r="F105" s="111"/>
      <c r="G105" s="111"/>
      <c r="H105" s="111"/>
      <c r="I105" s="111"/>
      <c r="J105" s="111">
        <f t="shared" si="62"/>
        <v>0</v>
      </c>
      <c r="K105" s="111"/>
      <c r="L105" s="111"/>
      <c r="M105" s="111"/>
      <c r="N105" s="111"/>
      <c r="O105" s="111"/>
      <c r="P105" s="111"/>
      <c r="Q105" s="111"/>
      <c r="R105" s="276">
        <f t="shared" si="61"/>
        <v>0</v>
      </c>
    </row>
    <row r="106" spans="1:20" s="171" customFormat="1" ht="31.5" customHeight="1" x14ac:dyDescent="0.25">
      <c r="A106" s="115" t="s">
        <v>443</v>
      </c>
      <c r="B106" s="115" t="s">
        <v>444</v>
      </c>
      <c r="C106" s="112" t="s">
        <v>233</v>
      </c>
      <c r="D106" s="373" t="s">
        <v>445</v>
      </c>
      <c r="E106" s="168">
        <f t="shared" si="60"/>
        <v>0</v>
      </c>
      <c r="F106" s="92"/>
      <c r="G106" s="92"/>
      <c r="H106" s="92"/>
      <c r="I106" s="92"/>
      <c r="J106" s="92">
        <f t="shared" si="62"/>
        <v>1000000</v>
      </c>
      <c r="K106" s="92">
        <v>1000000</v>
      </c>
      <c r="L106" s="92"/>
      <c r="M106" s="92"/>
      <c r="N106" s="92"/>
      <c r="O106" s="92">
        <v>1000000</v>
      </c>
      <c r="P106" s="92"/>
      <c r="Q106" s="92"/>
      <c r="R106" s="92">
        <f t="shared" si="61"/>
        <v>1000000</v>
      </c>
    </row>
    <row r="107" spans="1:20" s="171" customFormat="1" ht="48" customHeight="1" x14ac:dyDescent="0.25">
      <c r="A107" s="115" t="s">
        <v>446</v>
      </c>
      <c r="B107" s="115" t="s">
        <v>235</v>
      </c>
      <c r="C107" s="112" t="s">
        <v>51</v>
      </c>
      <c r="D107" s="368" t="s">
        <v>234</v>
      </c>
      <c r="E107" s="168">
        <f t="shared" si="60"/>
        <v>3597640</v>
      </c>
      <c r="F107" s="110"/>
      <c r="G107" s="110"/>
      <c r="H107" s="110"/>
      <c r="I107" s="110">
        <v>3597640</v>
      </c>
      <c r="J107" s="110">
        <f t="shared" si="62"/>
        <v>8150000</v>
      </c>
      <c r="K107" s="110">
        <v>8150000</v>
      </c>
      <c r="L107" s="110"/>
      <c r="M107" s="110"/>
      <c r="N107" s="110"/>
      <c r="O107" s="110">
        <v>8150000</v>
      </c>
      <c r="P107" s="110"/>
      <c r="Q107" s="110"/>
      <c r="R107" s="92">
        <f>SUM(E107,J107)</f>
        <v>11747640</v>
      </c>
    </row>
    <row r="108" spans="1:20" s="3" customFormat="1" ht="24.75" customHeight="1" x14ac:dyDescent="0.25">
      <c r="A108" s="112" t="s">
        <v>481</v>
      </c>
      <c r="B108" s="112" t="s">
        <v>293</v>
      </c>
      <c r="C108" s="112" t="s">
        <v>65</v>
      </c>
      <c r="D108" s="105" t="s">
        <v>294</v>
      </c>
      <c r="E108" s="168">
        <f t="shared" si="60"/>
        <v>0</v>
      </c>
      <c r="F108" s="92"/>
      <c r="G108" s="61"/>
      <c r="H108" s="61"/>
      <c r="I108" s="61"/>
      <c r="J108" s="109">
        <f>SUM(L108,O108)</f>
        <v>443000</v>
      </c>
      <c r="K108" s="109"/>
      <c r="L108" s="61"/>
      <c r="M108" s="61"/>
      <c r="N108" s="61"/>
      <c r="O108" s="109">
        <v>443000</v>
      </c>
      <c r="P108" s="61"/>
      <c r="Q108" s="61"/>
      <c r="R108" s="110">
        <f>SUM(E108,J108)</f>
        <v>443000</v>
      </c>
      <c r="T108" s="202"/>
    </row>
    <row r="109" spans="1:20" s="171" customFormat="1" ht="36" customHeight="1" x14ac:dyDescent="0.25">
      <c r="A109" s="192" t="s">
        <v>447</v>
      </c>
      <c r="B109" s="367"/>
      <c r="C109" s="367"/>
      <c r="D109" s="193" t="s">
        <v>448</v>
      </c>
      <c r="E109" s="223">
        <f>SUM(E110)</f>
        <v>1814740</v>
      </c>
      <c r="F109" s="223">
        <f t="shared" ref="F109:Q109" si="63">SUM(F110)</f>
        <v>1814740</v>
      </c>
      <c r="G109" s="223">
        <f t="shared" si="63"/>
        <v>1284860</v>
      </c>
      <c r="H109" s="223">
        <f t="shared" si="63"/>
        <v>19500</v>
      </c>
      <c r="I109" s="223">
        <f t="shared" si="63"/>
        <v>0</v>
      </c>
      <c r="J109" s="223">
        <f t="shared" si="63"/>
        <v>10128000</v>
      </c>
      <c r="K109" s="223">
        <f t="shared" si="63"/>
        <v>10128000</v>
      </c>
      <c r="L109" s="223">
        <f t="shared" si="63"/>
        <v>0</v>
      </c>
      <c r="M109" s="223">
        <f t="shared" si="63"/>
        <v>0</v>
      </c>
      <c r="N109" s="223">
        <f t="shared" si="63"/>
        <v>0</v>
      </c>
      <c r="O109" s="223">
        <f t="shared" si="63"/>
        <v>10128000</v>
      </c>
      <c r="P109" s="223">
        <f t="shared" si="63"/>
        <v>0</v>
      </c>
      <c r="Q109" s="223">
        <f t="shared" si="63"/>
        <v>0</v>
      </c>
      <c r="R109" s="223">
        <f t="shared" ref="R109:R116" si="64">SUM(J109,E109)</f>
        <v>11942740</v>
      </c>
      <c r="T109" s="104">
        <f t="shared" ref="T109:T110" si="65">SUM(E109,J109)</f>
        <v>11942740</v>
      </c>
    </row>
    <row r="110" spans="1:20" s="171" customFormat="1" ht="39" customHeight="1" x14ac:dyDescent="0.25">
      <c r="A110" s="192" t="s">
        <v>449</v>
      </c>
      <c r="B110" s="367"/>
      <c r="C110" s="367"/>
      <c r="D110" s="193" t="s">
        <v>448</v>
      </c>
      <c r="E110" s="223">
        <f>SUM(E111:E113)</f>
        <v>1814740</v>
      </c>
      <c r="F110" s="223">
        <f t="shared" ref="F110:R110" si="66">SUM(F111:F113)</f>
        <v>1814740</v>
      </c>
      <c r="G110" s="223">
        <f t="shared" si="66"/>
        <v>1284860</v>
      </c>
      <c r="H110" s="223">
        <f t="shared" si="66"/>
        <v>19500</v>
      </c>
      <c r="I110" s="223">
        <f t="shared" si="66"/>
        <v>0</v>
      </c>
      <c r="J110" s="223">
        <f t="shared" si="66"/>
        <v>10128000</v>
      </c>
      <c r="K110" s="223">
        <f t="shared" si="66"/>
        <v>10128000</v>
      </c>
      <c r="L110" s="223">
        <f t="shared" si="66"/>
        <v>0</v>
      </c>
      <c r="M110" s="223">
        <f t="shared" si="66"/>
        <v>0</v>
      </c>
      <c r="N110" s="223">
        <f t="shared" si="66"/>
        <v>0</v>
      </c>
      <c r="O110" s="223">
        <f t="shared" si="66"/>
        <v>10128000</v>
      </c>
      <c r="P110" s="223">
        <f t="shared" si="66"/>
        <v>0</v>
      </c>
      <c r="Q110" s="223">
        <f t="shared" si="66"/>
        <v>0</v>
      </c>
      <c r="R110" s="223">
        <f t="shared" si="66"/>
        <v>11942740</v>
      </c>
      <c r="T110" s="104">
        <f t="shared" si="65"/>
        <v>11942740</v>
      </c>
    </row>
    <row r="111" spans="1:20" s="171" customFormat="1" ht="33" customHeight="1" x14ac:dyDescent="0.25">
      <c r="A111" s="115" t="s">
        <v>450</v>
      </c>
      <c r="B111" s="115" t="s">
        <v>154</v>
      </c>
      <c r="C111" s="112" t="s">
        <v>42</v>
      </c>
      <c r="D111" s="371" t="s">
        <v>408</v>
      </c>
      <c r="E111" s="92">
        <f>SUM(F111,I111)</f>
        <v>1814740</v>
      </c>
      <c r="F111" s="110">
        <v>1814740</v>
      </c>
      <c r="G111" s="110">
        <v>1284860</v>
      </c>
      <c r="H111" s="110">
        <v>19500</v>
      </c>
      <c r="I111" s="110"/>
      <c r="J111" s="168">
        <f>SUM(L111,O111)</f>
        <v>8000</v>
      </c>
      <c r="K111" s="110">
        <v>8000</v>
      </c>
      <c r="L111" s="110"/>
      <c r="M111" s="110"/>
      <c r="N111" s="110"/>
      <c r="O111" s="110">
        <v>8000</v>
      </c>
      <c r="P111" s="110"/>
      <c r="Q111" s="110"/>
      <c r="R111" s="92">
        <f t="shared" si="64"/>
        <v>1822740</v>
      </c>
    </row>
    <row r="112" spans="1:20" s="171" customFormat="1" ht="34.5" customHeight="1" x14ac:dyDescent="0.25">
      <c r="A112" s="115" t="s">
        <v>451</v>
      </c>
      <c r="B112" s="115" t="s">
        <v>255</v>
      </c>
      <c r="C112" s="112" t="s">
        <v>233</v>
      </c>
      <c r="D112" s="368" t="s">
        <v>254</v>
      </c>
      <c r="E112" s="92">
        <f t="shared" ref="E112:E113" si="67">SUM(F112,I112)</f>
        <v>0</v>
      </c>
      <c r="F112" s="110"/>
      <c r="G112" s="110"/>
      <c r="H112" s="110"/>
      <c r="I112" s="110"/>
      <c r="J112" s="168">
        <f>SUM(L112,O112)</f>
        <v>120000</v>
      </c>
      <c r="K112" s="110">
        <v>120000</v>
      </c>
      <c r="L112" s="110"/>
      <c r="M112" s="110"/>
      <c r="N112" s="110"/>
      <c r="O112" s="110">
        <v>120000</v>
      </c>
      <c r="P112" s="110"/>
      <c r="Q112" s="110"/>
      <c r="R112" s="92">
        <f t="shared" ref="R112" si="68">SUM(J112,E112)</f>
        <v>120000</v>
      </c>
    </row>
    <row r="113" spans="1:222" s="171" customFormat="1" ht="36.75" customHeight="1" x14ac:dyDescent="0.25">
      <c r="A113" s="115" t="s">
        <v>522</v>
      </c>
      <c r="B113" s="115" t="s">
        <v>523</v>
      </c>
      <c r="C113" s="112" t="s">
        <v>233</v>
      </c>
      <c r="D113" s="368" t="s">
        <v>524</v>
      </c>
      <c r="E113" s="92">
        <f t="shared" si="67"/>
        <v>0</v>
      </c>
      <c r="F113" s="110"/>
      <c r="G113" s="110"/>
      <c r="H113" s="110"/>
      <c r="I113" s="110"/>
      <c r="J113" s="168">
        <f>SUM(L113,O113)</f>
        <v>10000000</v>
      </c>
      <c r="K113" s="110">
        <v>10000000</v>
      </c>
      <c r="L113" s="110"/>
      <c r="M113" s="110"/>
      <c r="N113" s="110"/>
      <c r="O113" s="110">
        <v>10000000</v>
      </c>
      <c r="P113" s="110"/>
      <c r="Q113" s="110"/>
      <c r="R113" s="92">
        <f t="shared" si="64"/>
        <v>10000000</v>
      </c>
    </row>
    <row r="114" spans="1:222" s="171" customFormat="1" ht="47.25" customHeight="1" x14ac:dyDescent="0.25">
      <c r="A114" s="192" t="s">
        <v>452</v>
      </c>
      <c r="B114" s="367"/>
      <c r="C114" s="367"/>
      <c r="D114" s="193" t="s">
        <v>453</v>
      </c>
      <c r="E114" s="223">
        <f>SUM(E115)</f>
        <v>2347793</v>
      </c>
      <c r="F114" s="223">
        <f t="shared" ref="F114:Q115" si="69">SUM(F115)</f>
        <v>2347793</v>
      </c>
      <c r="G114" s="223">
        <f t="shared" si="69"/>
        <v>1871320</v>
      </c>
      <c r="H114" s="223">
        <f t="shared" si="69"/>
        <v>23050</v>
      </c>
      <c r="I114" s="223">
        <f t="shared" si="69"/>
        <v>0</v>
      </c>
      <c r="J114" s="223">
        <f t="shared" si="69"/>
        <v>37950</v>
      </c>
      <c r="K114" s="223">
        <f t="shared" si="69"/>
        <v>37950</v>
      </c>
      <c r="L114" s="223">
        <f t="shared" si="69"/>
        <v>0</v>
      </c>
      <c r="M114" s="223">
        <f t="shared" si="69"/>
        <v>0</v>
      </c>
      <c r="N114" s="223">
        <f t="shared" si="69"/>
        <v>0</v>
      </c>
      <c r="O114" s="223">
        <f t="shared" si="69"/>
        <v>37950</v>
      </c>
      <c r="P114" s="223">
        <f t="shared" si="69"/>
        <v>0</v>
      </c>
      <c r="Q114" s="223">
        <f t="shared" si="69"/>
        <v>0</v>
      </c>
      <c r="R114" s="223">
        <f t="shared" si="64"/>
        <v>2385743</v>
      </c>
      <c r="T114" s="104">
        <f t="shared" ref="T114:T115" si="70">SUM(E114,J114)</f>
        <v>2385743</v>
      </c>
    </row>
    <row r="115" spans="1:222" s="171" customFormat="1" ht="45.75" customHeight="1" x14ac:dyDescent="0.25">
      <c r="A115" s="192" t="s">
        <v>454</v>
      </c>
      <c r="B115" s="367"/>
      <c r="C115" s="367"/>
      <c r="D115" s="193" t="s">
        <v>453</v>
      </c>
      <c r="E115" s="223">
        <f>SUM(E116)</f>
        <v>2347793</v>
      </c>
      <c r="F115" s="223">
        <f t="shared" si="69"/>
        <v>2347793</v>
      </c>
      <c r="G115" s="223">
        <f t="shared" si="69"/>
        <v>1871320</v>
      </c>
      <c r="H115" s="223">
        <f t="shared" si="69"/>
        <v>23050</v>
      </c>
      <c r="I115" s="223">
        <f t="shared" si="69"/>
        <v>0</v>
      </c>
      <c r="J115" s="223">
        <f t="shared" si="69"/>
        <v>37950</v>
      </c>
      <c r="K115" s="223">
        <f t="shared" si="69"/>
        <v>37950</v>
      </c>
      <c r="L115" s="223">
        <f t="shared" si="69"/>
        <v>0</v>
      </c>
      <c r="M115" s="223">
        <f t="shared" si="69"/>
        <v>0</v>
      </c>
      <c r="N115" s="223">
        <f t="shared" si="69"/>
        <v>0</v>
      </c>
      <c r="O115" s="223">
        <f t="shared" si="69"/>
        <v>37950</v>
      </c>
      <c r="P115" s="223">
        <f t="shared" si="69"/>
        <v>0</v>
      </c>
      <c r="Q115" s="223">
        <f t="shared" si="69"/>
        <v>0</v>
      </c>
      <c r="R115" s="223">
        <f t="shared" si="64"/>
        <v>2385743</v>
      </c>
      <c r="T115" s="104">
        <f t="shared" si="70"/>
        <v>2385743</v>
      </c>
    </row>
    <row r="116" spans="1:222" s="171" customFormat="1" ht="36.75" customHeight="1" x14ac:dyDescent="0.25">
      <c r="A116" s="115" t="s">
        <v>455</v>
      </c>
      <c r="B116" s="115" t="s">
        <v>154</v>
      </c>
      <c r="C116" s="115" t="s">
        <v>42</v>
      </c>
      <c r="D116" s="371" t="s">
        <v>408</v>
      </c>
      <c r="E116" s="92">
        <f>SUM(F116,I116)</f>
        <v>2347793</v>
      </c>
      <c r="F116" s="110">
        <v>2347793</v>
      </c>
      <c r="G116" s="110">
        <v>1871320</v>
      </c>
      <c r="H116" s="110">
        <v>23050</v>
      </c>
      <c r="I116" s="110"/>
      <c r="J116" s="168">
        <f>SUM(L116,O116)</f>
        <v>37950</v>
      </c>
      <c r="K116" s="110">
        <v>37950</v>
      </c>
      <c r="L116" s="110"/>
      <c r="M116" s="110"/>
      <c r="N116" s="110"/>
      <c r="O116" s="110">
        <v>37950</v>
      </c>
      <c r="P116" s="110"/>
      <c r="Q116" s="110"/>
      <c r="R116" s="92">
        <f t="shared" si="64"/>
        <v>2385743</v>
      </c>
    </row>
    <row r="117" spans="1:222" s="171" customFormat="1" ht="33.75" customHeight="1" x14ac:dyDescent="0.25">
      <c r="A117" s="192" t="s">
        <v>188</v>
      </c>
      <c r="B117" s="192"/>
      <c r="C117" s="192"/>
      <c r="D117" s="195" t="s">
        <v>153</v>
      </c>
      <c r="E117" s="223">
        <f>SUM(E118)</f>
        <v>133688950</v>
      </c>
      <c r="F117" s="223">
        <f t="shared" ref="F117:R117" si="71">SUM(F118)</f>
        <v>125888950</v>
      </c>
      <c r="G117" s="223">
        <f t="shared" si="71"/>
        <v>4726678</v>
      </c>
      <c r="H117" s="223">
        <f t="shared" si="71"/>
        <v>35277</v>
      </c>
      <c r="I117" s="223">
        <f t="shared" si="71"/>
        <v>0</v>
      </c>
      <c r="J117" s="223">
        <f t="shared" si="71"/>
        <v>85200</v>
      </c>
      <c r="K117" s="223">
        <f t="shared" si="71"/>
        <v>85200</v>
      </c>
      <c r="L117" s="223">
        <f t="shared" si="71"/>
        <v>0</v>
      </c>
      <c r="M117" s="223">
        <f t="shared" si="71"/>
        <v>0</v>
      </c>
      <c r="N117" s="223">
        <f t="shared" si="71"/>
        <v>0</v>
      </c>
      <c r="O117" s="223">
        <f t="shared" si="71"/>
        <v>85200</v>
      </c>
      <c r="P117" s="223">
        <f t="shared" si="71"/>
        <v>0</v>
      </c>
      <c r="Q117" s="223">
        <f t="shared" si="71"/>
        <v>0</v>
      </c>
      <c r="R117" s="223">
        <f t="shared" si="71"/>
        <v>133774150</v>
      </c>
      <c r="U117" s="104">
        <v>0</v>
      </c>
    </row>
    <row r="118" spans="1:222" s="171" customFormat="1" ht="35.25" customHeight="1" x14ac:dyDescent="0.25">
      <c r="A118" s="192" t="s">
        <v>189</v>
      </c>
      <c r="B118" s="192"/>
      <c r="C118" s="192"/>
      <c r="D118" s="195" t="s">
        <v>153</v>
      </c>
      <c r="E118" s="223">
        <f>SUM(E119:E123)</f>
        <v>133688950</v>
      </c>
      <c r="F118" s="223">
        <f t="shared" ref="F118:R118" si="72">SUM(F119:F123)</f>
        <v>125888950</v>
      </c>
      <c r="G118" s="223">
        <f t="shared" si="72"/>
        <v>4726678</v>
      </c>
      <c r="H118" s="223">
        <f t="shared" si="72"/>
        <v>35277</v>
      </c>
      <c r="I118" s="223">
        <f t="shared" si="72"/>
        <v>0</v>
      </c>
      <c r="J118" s="223">
        <f t="shared" si="72"/>
        <v>85200</v>
      </c>
      <c r="K118" s="223">
        <f t="shared" si="72"/>
        <v>85200</v>
      </c>
      <c r="L118" s="223">
        <f t="shared" si="72"/>
        <v>0</v>
      </c>
      <c r="M118" s="223">
        <f t="shared" si="72"/>
        <v>0</v>
      </c>
      <c r="N118" s="223">
        <f t="shared" si="72"/>
        <v>0</v>
      </c>
      <c r="O118" s="223">
        <f t="shared" si="72"/>
        <v>85200</v>
      </c>
      <c r="P118" s="223">
        <f t="shared" si="72"/>
        <v>0</v>
      </c>
      <c r="Q118" s="223">
        <f t="shared" si="72"/>
        <v>0</v>
      </c>
      <c r="R118" s="223">
        <f t="shared" si="72"/>
        <v>133774150</v>
      </c>
      <c r="U118" s="104">
        <v>0</v>
      </c>
    </row>
    <row r="119" spans="1:222" s="171" customFormat="1" ht="36" customHeight="1" x14ac:dyDescent="0.25">
      <c r="A119" s="112" t="s">
        <v>187</v>
      </c>
      <c r="B119" s="112" t="s">
        <v>154</v>
      </c>
      <c r="C119" s="112" t="s">
        <v>42</v>
      </c>
      <c r="D119" s="105" t="s">
        <v>396</v>
      </c>
      <c r="E119" s="110">
        <f>SUM(F119,I119)</f>
        <v>5936350</v>
      </c>
      <c r="F119" s="107">
        <v>5936350</v>
      </c>
      <c r="G119" s="108">
        <v>4726678</v>
      </c>
      <c r="H119" s="108">
        <v>35277</v>
      </c>
      <c r="I119" s="108"/>
      <c r="J119" s="92">
        <f t="shared" ref="J119:J121" si="73">SUM(L119,O119)</f>
        <v>85200</v>
      </c>
      <c r="K119" s="113">
        <v>85200</v>
      </c>
      <c r="L119" s="108"/>
      <c r="M119" s="108"/>
      <c r="N119" s="108"/>
      <c r="O119" s="108">
        <v>85200</v>
      </c>
      <c r="P119" s="108"/>
      <c r="Q119" s="108"/>
      <c r="R119" s="62">
        <f>SUM(E119,J119)</f>
        <v>6021550</v>
      </c>
    </row>
    <row r="120" spans="1:222" s="224" customFormat="1" ht="26.25" hidden="1" customHeight="1" x14ac:dyDescent="0.25">
      <c r="A120" s="116" t="s">
        <v>190</v>
      </c>
      <c r="B120" s="116" t="s">
        <v>191</v>
      </c>
      <c r="C120" s="116" t="s">
        <v>53</v>
      </c>
      <c r="D120" s="117" t="s">
        <v>192</v>
      </c>
      <c r="E120" s="110"/>
      <c r="F120" s="109"/>
      <c r="G120" s="110"/>
      <c r="H120" s="110"/>
      <c r="I120" s="110"/>
      <c r="J120" s="92">
        <f t="shared" si="73"/>
        <v>0</v>
      </c>
      <c r="K120" s="62"/>
      <c r="L120" s="110"/>
      <c r="M120" s="110"/>
      <c r="N120" s="110"/>
      <c r="O120" s="110"/>
      <c r="P120" s="110"/>
      <c r="Q120" s="110"/>
      <c r="R120" s="62">
        <f t="shared" ref="R120:R121" si="74">SUM(E120,J120)</f>
        <v>0</v>
      </c>
      <c r="S120" s="374"/>
      <c r="T120" s="374"/>
      <c r="U120" s="374"/>
      <c r="V120" s="374"/>
      <c r="W120" s="374"/>
      <c r="X120" s="374"/>
      <c r="Y120" s="374"/>
      <c r="Z120" s="374"/>
      <c r="AA120" s="374"/>
      <c r="AB120" s="374"/>
      <c r="AC120" s="374"/>
      <c r="AD120" s="374"/>
      <c r="AE120" s="374"/>
      <c r="AF120" s="374"/>
      <c r="AG120" s="374"/>
      <c r="AH120" s="374"/>
      <c r="AI120" s="374"/>
      <c r="AJ120" s="374"/>
      <c r="AK120" s="374"/>
      <c r="AL120" s="374"/>
      <c r="AM120" s="374"/>
      <c r="AN120" s="374"/>
      <c r="AO120" s="374"/>
      <c r="AP120" s="374"/>
      <c r="AQ120" s="374"/>
      <c r="AR120" s="374"/>
      <c r="AS120" s="374"/>
      <c r="AT120" s="374"/>
      <c r="AU120" s="374"/>
      <c r="AV120" s="374"/>
      <c r="AW120" s="374"/>
      <c r="AX120" s="374"/>
      <c r="AY120" s="374"/>
      <c r="AZ120" s="374"/>
      <c r="BA120" s="374"/>
      <c r="BB120" s="374"/>
      <c r="BC120" s="374"/>
      <c r="BD120" s="374"/>
      <c r="BE120" s="374"/>
      <c r="BF120" s="374"/>
      <c r="BG120" s="374"/>
      <c r="BH120" s="374"/>
      <c r="BI120" s="374"/>
      <c r="BJ120" s="374"/>
      <c r="BK120" s="374"/>
      <c r="BL120" s="374"/>
      <c r="BM120" s="374"/>
      <c r="BN120" s="374"/>
      <c r="BO120" s="374"/>
      <c r="BP120" s="374"/>
      <c r="BQ120" s="374"/>
      <c r="BR120" s="374"/>
      <c r="BS120" s="374"/>
      <c r="BT120" s="374"/>
      <c r="BU120" s="374"/>
      <c r="BV120" s="374"/>
      <c r="BW120" s="374"/>
      <c r="BX120" s="374"/>
      <c r="BY120" s="374"/>
      <c r="BZ120" s="374"/>
      <c r="CA120" s="374"/>
      <c r="CB120" s="374"/>
      <c r="CC120" s="374"/>
      <c r="CD120" s="374"/>
      <c r="CE120" s="374"/>
      <c r="CF120" s="374"/>
      <c r="CG120" s="374"/>
      <c r="CH120" s="374"/>
      <c r="CI120" s="374"/>
      <c r="CJ120" s="374"/>
      <c r="CK120" s="374"/>
      <c r="CL120" s="374"/>
      <c r="CM120" s="374"/>
      <c r="CN120" s="374"/>
      <c r="CO120" s="374"/>
      <c r="CP120" s="374"/>
      <c r="CQ120" s="374"/>
      <c r="CR120" s="374"/>
      <c r="CS120" s="374"/>
      <c r="CT120" s="374"/>
      <c r="CU120" s="374"/>
      <c r="CV120" s="374"/>
      <c r="CW120" s="374"/>
      <c r="CX120" s="374"/>
      <c r="CY120" s="374"/>
      <c r="CZ120" s="374"/>
      <c r="DA120" s="374"/>
      <c r="DB120" s="374"/>
      <c r="DC120" s="374"/>
      <c r="DD120" s="374"/>
      <c r="DE120" s="374"/>
      <c r="DF120" s="374"/>
      <c r="DG120" s="374"/>
      <c r="DH120" s="374"/>
      <c r="DI120" s="374"/>
      <c r="DJ120" s="374"/>
      <c r="DK120" s="374"/>
      <c r="DL120" s="374"/>
      <c r="DM120" s="374"/>
      <c r="DN120" s="374"/>
      <c r="DO120" s="374"/>
      <c r="DP120" s="374"/>
      <c r="DQ120" s="374"/>
      <c r="DR120" s="374"/>
      <c r="DS120" s="374"/>
      <c r="DT120" s="374"/>
      <c r="DU120" s="374"/>
      <c r="DV120" s="374"/>
      <c r="DW120" s="374"/>
      <c r="DX120" s="374"/>
      <c r="DY120" s="374"/>
      <c r="DZ120" s="374"/>
      <c r="EA120" s="374"/>
      <c r="EB120" s="374"/>
      <c r="EC120" s="374"/>
      <c r="ED120" s="374"/>
      <c r="EE120" s="374"/>
      <c r="EF120" s="374"/>
      <c r="EG120" s="374"/>
      <c r="EH120" s="374"/>
      <c r="EI120" s="374"/>
      <c r="EJ120" s="374"/>
      <c r="EK120" s="374"/>
      <c r="EL120" s="374"/>
      <c r="EM120" s="374"/>
      <c r="EN120" s="374"/>
      <c r="EO120" s="374"/>
      <c r="EP120" s="374"/>
      <c r="EQ120" s="374"/>
      <c r="ER120" s="374"/>
      <c r="ES120" s="374"/>
      <c r="ET120" s="374"/>
      <c r="EU120" s="374"/>
      <c r="EV120" s="374"/>
      <c r="EW120" s="374"/>
      <c r="EX120" s="374"/>
      <c r="EY120" s="374"/>
      <c r="EZ120" s="374"/>
      <c r="FA120" s="374"/>
      <c r="FB120" s="374"/>
      <c r="FC120" s="374"/>
      <c r="FD120" s="374"/>
      <c r="FE120" s="374"/>
      <c r="FF120" s="374"/>
      <c r="FG120" s="374"/>
      <c r="FH120" s="374"/>
      <c r="FI120" s="374"/>
      <c r="FJ120" s="374"/>
      <c r="FK120" s="374"/>
      <c r="FL120" s="374"/>
      <c r="FM120" s="374"/>
      <c r="FN120" s="374"/>
      <c r="FO120" s="374"/>
      <c r="FP120" s="374"/>
      <c r="FQ120" s="374"/>
      <c r="FR120" s="374"/>
      <c r="FS120" s="374"/>
      <c r="FT120" s="374"/>
      <c r="FU120" s="374"/>
      <c r="FV120" s="374"/>
      <c r="FW120" s="374"/>
      <c r="FX120" s="374"/>
      <c r="FY120" s="374"/>
      <c r="FZ120" s="374"/>
      <c r="GA120" s="374"/>
      <c r="GB120" s="374"/>
      <c r="GC120" s="374"/>
      <c r="GD120" s="374"/>
      <c r="GE120" s="374"/>
      <c r="GF120" s="374"/>
      <c r="GG120" s="374"/>
      <c r="GH120" s="374"/>
      <c r="GI120" s="374"/>
      <c r="GJ120" s="374"/>
      <c r="GK120" s="374"/>
      <c r="GL120" s="374"/>
      <c r="GM120" s="374"/>
      <c r="GN120" s="374"/>
      <c r="GO120" s="374"/>
      <c r="GP120" s="374"/>
      <c r="GQ120" s="374"/>
      <c r="GR120" s="374"/>
      <c r="GS120" s="374"/>
      <c r="GT120" s="374"/>
      <c r="GU120" s="374"/>
      <c r="GV120" s="374"/>
      <c r="GW120" s="374"/>
      <c r="GX120" s="374"/>
      <c r="GY120" s="374"/>
      <c r="GZ120" s="374"/>
      <c r="HA120" s="374"/>
      <c r="HB120" s="374"/>
      <c r="HC120" s="374"/>
      <c r="HD120" s="374"/>
      <c r="HE120" s="374"/>
      <c r="HF120" s="374"/>
      <c r="HG120" s="374"/>
      <c r="HH120" s="374"/>
      <c r="HI120" s="374"/>
      <c r="HJ120" s="374"/>
      <c r="HK120" s="374"/>
      <c r="HL120" s="374"/>
      <c r="HM120" s="374"/>
      <c r="HN120" s="374"/>
    </row>
    <row r="121" spans="1:222" s="224" customFormat="1" ht="22.5" hidden="1" customHeight="1" x14ac:dyDescent="0.25">
      <c r="A121" s="115" t="s">
        <v>274</v>
      </c>
      <c r="B121" s="115" t="s">
        <v>263</v>
      </c>
      <c r="C121" s="115" t="s">
        <v>264</v>
      </c>
      <c r="D121" s="105" t="s">
        <v>265</v>
      </c>
      <c r="E121" s="110">
        <f>SUM(F121,I121)</f>
        <v>0</v>
      </c>
      <c r="F121" s="109"/>
      <c r="G121" s="110"/>
      <c r="H121" s="110"/>
      <c r="I121" s="110"/>
      <c r="J121" s="92">
        <f t="shared" si="73"/>
        <v>0</v>
      </c>
      <c r="K121" s="62"/>
      <c r="L121" s="110"/>
      <c r="M121" s="110"/>
      <c r="N121" s="110"/>
      <c r="O121" s="110"/>
      <c r="P121" s="110"/>
      <c r="Q121" s="110"/>
      <c r="R121" s="62">
        <f t="shared" si="74"/>
        <v>0</v>
      </c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  <c r="AP121" s="374"/>
      <c r="AQ121" s="374"/>
      <c r="AR121" s="374"/>
      <c r="AS121" s="374"/>
      <c r="AT121" s="374"/>
      <c r="AU121" s="374"/>
      <c r="AV121" s="374"/>
      <c r="AW121" s="374"/>
      <c r="AX121" s="374"/>
      <c r="AY121" s="374"/>
      <c r="AZ121" s="374"/>
      <c r="BA121" s="374"/>
      <c r="BB121" s="374"/>
      <c r="BC121" s="374"/>
      <c r="BD121" s="374"/>
      <c r="BE121" s="374"/>
      <c r="BF121" s="374"/>
      <c r="BG121" s="374"/>
      <c r="BH121" s="374"/>
      <c r="BI121" s="374"/>
      <c r="BJ121" s="374"/>
      <c r="BK121" s="374"/>
      <c r="BL121" s="374"/>
      <c r="BM121" s="374"/>
      <c r="BN121" s="374"/>
      <c r="BO121" s="374"/>
      <c r="BP121" s="374"/>
      <c r="BQ121" s="374"/>
      <c r="BR121" s="374"/>
      <c r="BS121" s="374"/>
      <c r="BT121" s="374"/>
      <c r="BU121" s="374"/>
      <c r="BV121" s="374"/>
      <c r="BW121" s="374"/>
      <c r="BX121" s="374"/>
      <c r="BY121" s="374"/>
      <c r="BZ121" s="374"/>
      <c r="CA121" s="374"/>
      <c r="CB121" s="374"/>
      <c r="CC121" s="374"/>
      <c r="CD121" s="374"/>
      <c r="CE121" s="374"/>
      <c r="CF121" s="374"/>
      <c r="CG121" s="374"/>
      <c r="CH121" s="374"/>
      <c r="CI121" s="374"/>
      <c r="CJ121" s="374"/>
      <c r="CK121" s="374"/>
      <c r="CL121" s="374"/>
      <c r="CM121" s="374"/>
      <c r="CN121" s="374"/>
      <c r="CO121" s="374"/>
      <c r="CP121" s="374"/>
      <c r="CQ121" s="374"/>
      <c r="CR121" s="374"/>
      <c r="CS121" s="374"/>
      <c r="CT121" s="374"/>
      <c r="CU121" s="374"/>
      <c r="CV121" s="374"/>
      <c r="CW121" s="374"/>
      <c r="CX121" s="374"/>
      <c r="CY121" s="374"/>
      <c r="CZ121" s="374"/>
      <c r="DA121" s="374"/>
      <c r="DB121" s="374"/>
      <c r="DC121" s="374"/>
      <c r="DD121" s="374"/>
      <c r="DE121" s="374"/>
      <c r="DF121" s="374"/>
      <c r="DG121" s="374"/>
      <c r="DH121" s="374"/>
      <c r="DI121" s="374"/>
      <c r="DJ121" s="374"/>
      <c r="DK121" s="374"/>
      <c r="DL121" s="374"/>
      <c r="DM121" s="374"/>
      <c r="DN121" s="374"/>
      <c r="DO121" s="374"/>
      <c r="DP121" s="374"/>
      <c r="DQ121" s="374"/>
      <c r="DR121" s="374"/>
      <c r="DS121" s="374"/>
      <c r="DT121" s="374"/>
      <c r="DU121" s="374"/>
      <c r="DV121" s="374"/>
      <c r="DW121" s="374"/>
      <c r="DX121" s="374"/>
      <c r="DY121" s="374"/>
      <c r="DZ121" s="374"/>
      <c r="EA121" s="374"/>
      <c r="EB121" s="374"/>
      <c r="EC121" s="374"/>
      <c r="ED121" s="374"/>
      <c r="EE121" s="374"/>
      <c r="EF121" s="374"/>
      <c r="EG121" s="374"/>
      <c r="EH121" s="374"/>
      <c r="EI121" s="374"/>
      <c r="EJ121" s="374"/>
      <c r="EK121" s="374"/>
      <c r="EL121" s="374"/>
      <c r="EM121" s="374"/>
      <c r="EN121" s="374"/>
      <c r="EO121" s="374"/>
      <c r="EP121" s="374"/>
      <c r="EQ121" s="374"/>
      <c r="ER121" s="374"/>
      <c r="ES121" s="374"/>
      <c r="ET121" s="374"/>
      <c r="EU121" s="374"/>
      <c r="EV121" s="374"/>
      <c r="EW121" s="374"/>
      <c r="EX121" s="374"/>
      <c r="EY121" s="374"/>
      <c r="EZ121" s="374"/>
      <c r="FA121" s="374"/>
      <c r="FB121" s="374"/>
      <c r="FC121" s="374"/>
      <c r="FD121" s="374"/>
      <c r="FE121" s="374"/>
      <c r="FF121" s="374"/>
      <c r="FG121" s="374"/>
      <c r="FH121" s="374"/>
      <c r="FI121" s="374"/>
      <c r="FJ121" s="374"/>
      <c r="FK121" s="374"/>
      <c r="FL121" s="374"/>
      <c r="FM121" s="374"/>
      <c r="FN121" s="374"/>
      <c r="FO121" s="374"/>
      <c r="FP121" s="374"/>
      <c r="FQ121" s="374"/>
      <c r="FR121" s="374"/>
      <c r="FS121" s="374"/>
      <c r="FT121" s="374"/>
      <c r="FU121" s="374"/>
      <c r="FV121" s="374"/>
      <c r="FW121" s="374"/>
      <c r="FX121" s="374"/>
      <c r="FY121" s="374"/>
      <c r="FZ121" s="374"/>
      <c r="GA121" s="374"/>
      <c r="GB121" s="374"/>
      <c r="GC121" s="374"/>
      <c r="GD121" s="374"/>
      <c r="GE121" s="374"/>
      <c r="GF121" s="374"/>
      <c r="GG121" s="374"/>
      <c r="GH121" s="374"/>
      <c r="GI121" s="374"/>
      <c r="GJ121" s="374"/>
      <c r="GK121" s="374"/>
      <c r="GL121" s="374"/>
      <c r="GM121" s="374"/>
      <c r="GN121" s="374"/>
      <c r="GO121" s="374"/>
      <c r="GP121" s="374"/>
      <c r="GQ121" s="374"/>
      <c r="GR121" s="374"/>
      <c r="GS121" s="374"/>
      <c r="GT121" s="374"/>
      <c r="GU121" s="374"/>
      <c r="GV121" s="374"/>
      <c r="GW121" s="374"/>
      <c r="GX121" s="374"/>
      <c r="GY121" s="374"/>
      <c r="GZ121" s="374"/>
      <c r="HA121" s="374"/>
      <c r="HB121" s="374"/>
      <c r="HC121" s="374"/>
      <c r="HD121" s="374"/>
      <c r="HE121" s="374"/>
      <c r="HF121" s="374"/>
      <c r="HG121" s="374"/>
      <c r="HH121" s="374"/>
      <c r="HI121" s="374"/>
      <c r="HJ121" s="374"/>
      <c r="HK121" s="374"/>
      <c r="HL121" s="374"/>
      <c r="HM121" s="374"/>
      <c r="HN121" s="374"/>
    </row>
    <row r="122" spans="1:222" s="171" customFormat="1" ht="24" customHeight="1" x14ac:dyDescent="0.25">
      <c r="A122" s="116" t="s">
        <v>398</v>
      </c>
      <c r="B122" s="115" t="s">
        <v>399</v>
      </c>
      <c r="C122" s="115" t="s">
        <v>53</v>
      </c>
      <c r="D122" s="105" t="s">
        <v>400</v>
      </c>
      <c r="E122" s="109">
        <v>7800000</v>
      </c>
      <c r="F122" s="109"/>
      <c r="G122" s="110"/>
      <c r="H122" s="110"/>
      <c r="I122" s="110"/>
      <c r="J122" s="92">
        <f t="shared" ref="J122" si="75">SUM(L122,O122)</f>
        <v>0</v>
      </c>
      <c r="K122" s="62"/>
      <c r="L122" s="110"/>
      <c r="M122" s="110"/>
      <c r="N122" s="110"/>
      <c r="O122" s="110"/>
      <c r="P122" s="110"/>
      <c r="Q122" s="110"/>
      <c r="R122" s="62">
        <f t="shared" ref="R122" si="76">SUM(E122,J122)</f>
        <v>7800000</v>
      </c>
    </row>
    <row r="123" spans="1:222" s="171" customFormat="1" ht="21.75" customHeight="1" x14ac:dyDescent="0.25">
      <c r="A123" s="115" t="s">
        <v>193</v>
      </c>
      <c r="B123" s="115" t="s">
        <v>147</v>
      </c>
      <c r="C123" s="115" t="s">
        <v>52</v>
      </c>
      <c r="D123" s="117" t="s">
        <v>70</v>
      </c>
      <c r="E123" s="110">
        <f>SUM(F123,I123)</f>
        <v>119952600</v>
      </c>
      <c r="F123" s="110">
        <v>119952600</v>
      </c>
      <c r="G123" s="111"/>
      <c r="H123" s="111"/>
      <c r="I123" s="111"/>
      <c r="J123" s="92">
        <f>SUM(L123,O123)</f>
        <v>0</v>
      </c>
      <c r="K123" s="62"/>
      <c r="L123" s="111"/>
      <c r="M123" s="111"/>
      <c r="N123" s="111"/>
      <c r="O123" s="111"/>
      <c r="P123" s="111"/>
      <c r="Q123" s="111"/>
      <c r="R123" s="62">
        <f>SUM(E123,J123)</f>
        <v>119952600</v>
      </c>
    </row>
    <row r="124" spans="1:222" s="303" customFormat="1" ht="34.5" customHeight="1" x14ac:dyDescent="0.25">
      <c r="A124" s="415" t="s">
        <v>340</v>
      </c>
      <c r="B124" s="415" t="s">
        <v>340</v>
      </c>
      <c r="C124" s="415" t="s">
        <v>340</v>
      </c>
      <c r="D124" s="413" t="s">
        <v>546</v>
      </c>
      <c r="E124" s="414">
        <f t="shared" ref="E124:R124" si="77">SUM(E14,E34,E55,E80,E93,E110,E115,E118)</f>
        <v>796435470</v>
      </c>
      <c r="F124" s="414">
        <f t="shared" si="77"/>
        <v>735919301</v>
      </c>
      <c r="G124" s="414">
        <f t="shared" si="77"/>
        <v>423821053</v>
      </c>
      <c r="H124" s="414">
        <f t="shared" si="77"/>
        <v>21490193</v>
      </c>
      <c r="I124" s="414">
        <f t="shared" si="77"/>
        <v>52716169</v>
      </c>
      <c r="J124" s="414">
        <f t="shared" si="77"/>
        <v>103346237</v>
      </c>
      <c r="K124" s="414">
        <f t="shared" si="77"/>
        <v>93634720</v>
      </c>
      <c r="L124" s="414">
        <f t="shared" si="77"/>
        <v>9224017</v>
      </c>
      <c r="M124" s="414">
        <f t="shared" si="77"/>
        <v>315786</v>
      </c>
      <c r="N124" s="414">
        <f t="shared" si="77"/>
        <v>36259</v>
      </c>
      <c r="O124" s="414">
        <f t="shared" si="77"/>
        <v>94122220</v>
      </c>
      <c r="P124" s="414">
        <f t="shared" si="77"/>
        <v>0</v>
      </c>
      <c r="Q124" s="414" t="e">
        <f t="shared" si="77"/>
        <v>#REF!</v>
      </c>
      <c r="R124" s="414">
        <f t="shared" si="77"/>
        <v>899781707</v>
      </c>
      <c r="T124" s="416">
        <f>SUM(E124,J124)</f>
        <v>899781707</v>
      </c>
      <c r="U124" s="417">
        <f>SUM(E124,J124)</f>
        <v>899781707</v>
      </c>
    </row>
    <row r="125" spans="1:222" x14ac:dyDescent="0.2">
      <c r="C125" s="17"/>
      <c r="D125" s="106"/>
      <c r="E125" s="220"/>
      <c r="F125" s="6"/>
      <c r="G125" s="7"/>
      <c r="H125" s="7"/>
      <c r="I125" s="7"/>
      <c r="J125" s="18"/>
      <c r="K125" s="18"/>
      <c r="L125" s="7"/>
      <c r="M125" s="7"/>
      <c r="N125" s="7"/>
      <c r="O125" s="7"/>
      <c r="P125" s="7"/>
      <c r="Q125" s="7"/>
      <c r="R125" s="6"/>
    </row>
    <row r="126" spans="1:222" ht="15.75" customHeight="1" x14ac:dyDescent="0.2">
      <c r="C126" s="17"/>
      <c r="D126" s="106"/>
      <c r="M126" s="7"/>
      <c r="O126" s="7"/>
      <c r="P126" s="7"/>
      <c r="Q126" s="7"/>
      <c r="R126" s="6"/>
    </row>
    <row r="127" spans="1:222" ht="60" customHeight="1" x14ac:dyDescent="0.2">
      <c r="C127" s="8"/>
      <c r="D127" s="106"/>
      <c r="Q127" s="7"/>
      <c r="R127" s="6"/>
    </row>
    <row r="128" spans="1:222" x14ac:dyDescent="0.2">
      <c r="C128" s="17"/>
      <c r="D128" s="106"/>
      <c r="O128" s="7"/>
      <c r="P128" s="7"/>
    </row>
    <row r="129" spans="3:18" x14ac:dyDescent="0.2">
      <c r="C129" s="17"/>
      <c r="D129" s="106"/>
    </row>
    <row r="130" spans="3:18" ht="21" hidden="1" customHeight="1" x14ac:dyDescent="0.2">
      <c r="C130" s="17"/>
      <c r="D130" s="106"/>
    </row>
    <row r="131" spans="3:18" s="171" customFormat="1" ht="23.25" hidden="1" customHeight="1" x14ac:dyDescent="0.2">
      <c r="C131" s="186"/>
      <c r="D131" s="187" t="s">
        <v>245</v>
      </c>
      <c r="E131" s="188" t="e">
        <f>SUM(E15:E16,#REF!,E35,E56,E81,E119)</f>
        <v>#REF!</v>
      </c>
      <c r="F131" s="188" t="e">
        <f>SUM(F15:F16,#REF!,F35,F56,F81,F119)</f>
        <v>#REF!</v>
      </c>
      <c r="G131" s="188" t="e">
        <f>SUM(G15:G16,#REF!,G35,G56,G81,G119)</f>
        <v>#REF!</v>
      </c>
      <c r="H131" s="188" t="e">
        <f>SUM(H15:H16,#REF!,H35,H56,H81,H119)</f>
        <v>#REF!</v>
      </c>
      <c r="I131" s="188" t="e">
        <f>SUM(I15:I16,#REF!,I35,I56,I81,I119)</f>
        <v>#REF!</v>
      </c>
      <c r="J131" s="188" t="e">
        <f>SUM(J15:J16,#REF!,J35,J56,J81,J119)</f>
        <v>#REF!</v>
      </c>
      <c r="K131" s="188" t="e">
        <f>SUM(K15:K16,#REF!,K35,K56,K81,K119)</f>
        <v>#REF!</v>
      </c>
      <c r="L131" s="188" t="e">
        <f>SUM(L15:L16,#REF!,L35,L56,L81,L119)</f>
        <v>#REF!</v>
      </c>
      <c r="M131" s="188" t="e">
        <f>SUM(M15:M16,#REF!,M35,M56,M81,M119)</f>
        <v>#REF!</v>
      </c>
      <c r="N131" s="188" t="e">
        <f>SUM(N15:N16,#REF!,N35,N56,N81,N119)</f>
        <v>#REF!</v>
      </c>
      <c r="O131" s="188" t="e">
        <f>SUM(O15:O16,#REF!,O35,O56,O81,O119)</f>
        <v>#REF!</v>
      </c>
      <c r="P131" s="188" t="e">
        <f>SUM(P15:P16,#REF!,P35,P56,P81,P119)</f>
        <v>#REF!</v>
      </c>
      <c r="Q131" s="188" t="e">
        <f>SUM(Q15:Q16,#REF!,Q35,Q56,Q81,Q119)</f>
        <v>#REF!</v>
      </c>
      <c r="R131" s="188" t="e">
        <f>SUM(R15:R16,#REF!,R35,R56,R81,R119)</f>
        <v>#REF!</v>
      </c>
    </row>
    <row r="132" spans="3:18" hidden="1" x14ac:dyDescent="0.2">
      <c r="C132" s="17"/>
      <c r="D132" s="106" t="s">
        <v>247</v>
      </c>
      <c r="E132" s="88" t="e">
        <f>SUM(E36,E38,E43,E45,#REF!,E51,E46,E47,E82)</f>
        <v>#REF!</v>
      </c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</row>
    <row r="133" spans="3:18" hidden="1" x14ac:dyDescent="0.2">
      <c r="C133" s="17"/>
      <c r="D133" s="106" t="s">
        <v>246</v>
      </c>
      <c r="E133" s="221">
        <f>SUM(E85:E88)</f>
        <v>15170250</v>
      </c>
      <c r="F133" s="87"/>
      <c r="G133" s="89"/>
      <c r="H133" s="89"/>
      <c r="I133" s="89"/>
      <c r="J133" s="90"/>
      <c r="K133" s="90"/>
      <c r="L133" s="89"/>
      <c r="M133" s="89"/>
      <c r="N133" s="89"/>
      <c r="O133" s="89"/>
      <c r="P133" s="89"/>
      <c r="Q133" s="89"/>
      <c r="R133" s="87"/>
    </row>
    <row r="134" spans="3:18" hidden="1" x14ac:dyDescent="0.2">
      <c r="C134" s="17"/>
      <c r="D134" s="106" t="s">
        <v>248</v>
      </c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</row>
    <row r="135" spans="3:18" ht="12.75" hidden="1" customHeight="1" x14ac:dyDescent="0.2">
      <c r="C135" s="17"/>
      <c r="D135" s="106" t="s">
        <v>249</v>
      </c>
      <c r="E135" s="221"/>
      <c r="F135" s="87"/>
      <c r="G135" s="89"/>
      <c r="H135" s="89"/>
      <c r="I135" s="89"/>
      <c r="J135" s="90"/>
      <c r="K135" s="90"/>
      <c r="L135" s="89"/>
      <c r="M135" s="89"/>
      <c r="N135" s="89"/>
      <c r="O135" s="89"/>
      <c r="P135" s="89"/>
      <c r="Q135" s="89"/>
      <c r="R135" s="87"/>
    </row>
    <row r="136" spans="3:18" hidden="1" x14ac:dyDescent="0.2">
      <c r="C136" s="17"/>
      <c r="D136" s="106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</row>
    <row r="137" spans="3:18" hidden="1" x14ac:dyDescent="0.2">
      <c r="C137" s="17"/>
      <c r="D137" s="106"/>
      <c r="E137" s="221"/>
      <c r="F137" s="87"/>
      <c r="G137" s="89"/>
      <c r="H137" s="89"/>
      <c r="I137" s="89"/>
      <c r="J137" s="90"/>
      <c r="K137" s="90"/>
      <c r="L137" s="89"/>
      <c r="M137" s="89"/>
      <c r="N137" s="89"/>
      <c r="O137" s="89"/>
      <c r="P137" s="89"/>
      <c r="Q137" s="89"/>
      <c r="R137" s="87"/>
    </row>
    <row r="138" spans="3:18" ht="15.75" hidden="1" customHeight="1" x14ac:dyDescent="0.2">
      <c r="C138" s="17"/>
      <c r="D138" s="106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</row>
    <row r="139" spans="3:18" ht="12.75" hidden="1" customHeight="1" x14ac:dyDescent="0.2">
      <c r="C139" s="17"/>
      <c r="E139" s="221"/>
      <c r="F139" s="87"/>
      <c r="G139" s="89"/>
      <c r="H139" s="89"/>
      <c r="I139" s="89"/>
      <c r="J139" s="90"/>
      <c r="K139" s="90"/>
      <c r="L139" s="89"/>
      <c r="M139" s="89"/>
      <c r="N139" s="89"/>
      <c r="O139" s="89"/>
      <c r="P139" s="89"/>
      <c r="Q139" s="89"/>
      <c r="R139" s="87"/>
    </row>
    <row r="140" spans="3:18" hidden="1" x14ac:dyDescent="0.2">
      <c r="C140" s="17"/>
      <c r="E140" s="88"/>
      <c r="F140" s="91" t="e">
        <f t="shared" ref="F140:R140" si="78">SUM(F131:F138)</f>
        <v>#REF!</v>
      </c>
      <c r="G140" s="91" t="e">
        <f t="shared" si="78"/>
        <v>#REF!</v>
      </c>
      <c r="H140" s="91" t="e">
        <f t="shared" si="78"/>
        <v>#REF!</v>
      </c>
      <c r="I140" s="91" t="e">
        <f t="shared" si="78"/>
        <v>#REF!</v>
      </c>
      <c r="J140" s="91" t="e">
        <f t="shared" si="78"/>
        <v>#REF!</v>
      </c>
      <c r="K140" s="91"/>
      <c r="L140" s="91" t="e">
        <f t="shared" si="78"/>
        <v>#REF!</v>
      </c>
      <c r="M140" s="91" t="e">
        <f t="shared" si="78"/>
        <v>#REF!</v>
      </c>
      <c r="N140" s="91" t="e">
        <f t="shared" si="78"/>
        <v>#REF!</v>
      </c>
      <c r="O140" s="91" t="e">
        <f t="shared" si="78"/>
        <v>#REF!</v>
      </c>
      <c r="P140" s="91" t="e">
        <f t="shared" si="78"/>
        <v>#REF!</v>
      </c>
      <c r="Q140" s="91" t="e">
        <f t="shared" si="78"/>
        <v>#REF!</v>
      </c>
      <c r="R140" s="91" t="e">
        <f t="shared" si="78"/>
        <v>#REF!</v>
      </c>
    </row>
    <row r="141" spans="3:18" x14ac:dyDescent="0.2">
      <c r="C141" s="17"/>
    </row>
    <row r="142" spans="3:18" ht="14.25" customHeight="1" x14ac:dyDescent="0.2">
      <c r="C142" s="17"/>
    </row>
    <row r="143" spans="3:18" x14ac:dyDescent="0.2">
      <c r="C143" s="17"/>
    </row>
    <row r="144" spans="3:18" ht="12.75" customHeight="1" x14ac:dyDescent="0.2">
      <c r="C144" s="17"/>
    </row>
    <row r="145" spans="3:3" x14ac:dyDescent="0.2">
      <c r="C145" s="17"/>
    </row>
    <row r="146" spans="3:3" x14ac:dyDescent="0.2">
      <c r="C146" s="17"/>
    </row>
    <row r="147" spans="3:3" x14ac:dyDescent="0.2">
      <c r="C147" s="17"/>
    </row>
    <row r="148" spans="3:3" ht="12.75" customHeight="1" x14ac:dyDescent="0.2">
      <c r="C148" s="17"/>
    </row>
    <row r="149" spans="3:3" x14ac:dyDescent="0.2">
      <c r="C149" s="17"/>
    </row>
    <row r="150" spans="3:3" x14ac:dyDescent="0.2">
      <c r="C150" s="17"/>
    </row>
    <row r="151" spans="3:3" x14ac:dyDescent="0.2">
      <c r="C151" s="17"/>
    </row>
    <row r="152" spans="3:3" ht="12.75" customHeight="1" x14ac:dyDescent="0.2">
      <c r="C152" s="17"/>
    </row>
    <row r="153" spans="3:3" x14ac:dyDescent="0.2">
      <c r="C153" s="17"/>
    </row>
    <row r="154" spans="3:3" x14ac:dyDescent="0.2">
      <c r="C154" s="17"/>
    </row>
    <row r="155" spans="3:3" x14ac:dyDescent="0.2">
      <c r="C155" s="17"/>
    </row>
    <row r="156" spans="3:3" ht="12.75" customHeight="1" x14ac:dyDescent="0.2">
      <c r="C156" s="17"/>
    </row>
    <row r="157" spans="3:3" x14ac:dyDescent="0.2">
      <c r="C157" s="17"/>
    </row>
    <row r="158" spans="3:3" x14ac:dyDescent="0.2">
      <c r="C158" s="17"/>
    </row>
    <row r="159" spans="3:3" x14ac:dyDescent="0.2">
      <c r="C159" s="17"/>
    </row>
    <row r="160" spans="3:3" ht="12.75" customHeight="1" x14ac:dyDescent="0.2">
      <c r="C160" s="17"/>
    </row>
    <row r="161" spans="3:3" x14ac:dyDescent="0.2">
      <c r="C161" s="17"/>
    </row>
    <row r="162" spans="3:3" x14ac:dyDescent="0.2">
      <c r="C162" s="17"/>
    </row>
    <row r="163" spans="3:3" x14ac:dyDescent="0.2">
      <c r="C163" s="17"/>
    </row>
    <row r="164" spans="3:3" ht="12.75" customHeight="1" x14ac:dyDescent="0.2">
      <c r="C164" s="17"/>
    </row>
    <row r="165" spans="3:3" x14ac:dyDescent="0.2">
      <c r="C165" s="17"/>
    </row>
    <row r="166" spans="3:3" x14ac:dyDescent="0.2">
      <c r="C166" s="17"/>
    </row>
    <row r="167" spans="3:3" x14ac:dyDescent="0.2">
      <c r="C167" s="17"/>
    </row>
    <row r="168" spans="3:3" ht="12.75" customHeight="1" x14ac:dyDescent="0.2">
      <c r="C168" s="17"/>
    </row>
    <row r="169" spans="3:3" x14ac:dyDescent="0.2">
      <c r="C169" s="17"/>
    </row>
    <row r="170" spans="3:3" x14ac:dyDescent="0.2">
      <c r="C170" s="17"/>
    </row>
    <row r="171" spans="3:3" x14ac:dyDescent="0.2">
      <c r="C171" s="17"/>
    </row>
    <row r="172" spans="3:3" ht="12.75" customHeight="1" x14ac:dyDescent="0.2">
      <c r="C172" s="17"/>
    </row>
    <row r="173" spans="3:3" x14ac:dyDescent="0.2">
      <c r="C173" s="17"/>
    </row>
    <row r="174" spans="3:3" x14ac:dyDescent="0.2">
      <c r="C174" s="17"/>
    </row>
    <row r="175" spans="3:3" x14ac:dyDescent="0.2">
      <c r="C175" s="17"/>
    </row>
    <row r="176" spans="3:3" ht="12.75" customHeight="1" x14ac:dyDescent="0.2">
      <c r="C176" s="17"/>
    </row>
    <row r="177" spans="3:3" x14ac:dyDescent="0.2">
      <c r="C177" s="17"/>
    </row>
    <row r="178" spans="3:3" x14ac:dyDescent="0.2">
      <c r="C178" s="17"/>
    </row>
    <row r="179" spans="3:3" x14ac:dyDescent="0.2">
      <c r="C179" s="17"/>
    </row>
    <row r="180" spans="3:3" ht="12.75" customHeight="1" x14ac:dyDescent="0.2">
      <c r="C180" s="17"/>
    </row>
    <row r="181" spans="3:3" x14ac:dyDescent="0.2">
      <c r="C181" s="17"/>
    </row>
    <row r="182" spans="3:3" x14ac:dyDescent="0.2">
      <c r="C182" s="17"/>
    </row>
    <row r="183" spans="3:3" x14ac:dyDescent="0.2">
      <c r="C183" s="17"/>
    </row>
    <row r="184" spans="3:3" ht="12.75" customHeight="1" x14ac:dyDescent="0.2">
      <c r="C184" s="17"/>
    </row>
    <row r="185" spans="3:3" x14ac:dyDescent="0.2">
      <c r="C185" s="17"/>
    </row>
    <row r="186" spans="3:3" x14ac:dyDescent="0.2">
      <c r="C186" s="17"/>
    </row>
    <row r="187" spans="3:3" x14ac:dyDescent="0.2">
      <c r="C187" s="17"/>
    </row>
    <row r="188" spans="3:3" ht="12.75" customHeight="1" x14ac:dyDescent="0.2">
      <c r="C188" s="17"/>
    </row>
    <row r="189" spans="3:3" x14ac:dyDescent="0.2">
      <c r="C189" s="17"/>
    </row>
    <row r="190" spans="3:3" x14ac:dyDescent="0.2">
      <c r="C190" s="17"/>
    </row>
    <row r="191" spans="3:3" x14ac:dyDescent="0.2">
      <c r="C191" s="17"/>
    </row>
    <row r="192" spans="3:3" ht="12.75" customHeight="1" x14ac:dyDescent="0.2">
      <c r="C192" s="17"/>
    </row>
    <row r="193" spans="3:3" x14ac:dyDescent="0.2">
      <c r="C193" s="17"/>
    </row>
    <row r="194" spans="3:3" x14ac:dyDescent="0.2">
      <c r="C194" s="17"/>
    </row>
    <row r="195" spans="3:3" x14ac:dyDescent="0.2">
      <c r="C195" s="17"/>
    </row>
    <row r="196" spans="3:3" ht="12.75" customHeight="1" x14ac:dyDescent="0.2">
      <c r="C196" s="17"/>
    </row>
    <row r="197" spans="3:3" x14ac:dyDescent="0.2">
      <c r="C197" s="17"/>
    </row>
    <row r="198" spans="3:3" x14ac:dyDescent="0.2">
      <c r="C198" s="17"/>
    </row>
    <row r="199" spans="3:3" x14ac:dyDescent="0.2">
      <c r="C199" s="17"/>
    </row>
    <row r="200" spans="3:3" ht="12.75" customHeight="1" x14ac:dyDescent="0.2">
      <c r="C200" s="17"/>
    </row>
    <row r="201" spans="3:3" x14ac:dyDescent="0.2">
      <c r="C201" s="17"/>
    </row>
    <row r="202" spans="3:3" x14ac:dyDescent="0.2">
      <c r="C202" s="17"/>
    </row>
    <row r="203" spans="3:3" x14ac:dyDescent="0.2">
      <c r="C203" s="17"/>
    </row>
    <row r="204" spans="3:3" ht="12.75" customHeight="1" x14ac:dyDescent="0.2">
      <c r="C204" s="17"/>
    </row>
    <row r="205" spans="3:3" x14ac:dyDescent="0.2">
      <c r="C205" s="17"/>
    </row>
    <row r="206" spans="3:3" x14ac:dyDescent="0.2">
      <c r="C206" s="17"/>
    </row>
    <row r="207" spans="3:3" x14ac:dyDescent="0.2">
      <c r="C207" s="17"/>
    </row>
    <row r="208" spans="3:3" ht="12.75" customHeight="1" x14ac:dyDescent="0.2">
      <c r="C208" s="17"/>
    </row>
    <row r="209" spans="3:3" x14ac:dyDescent="0.2">
      <c r="C209" s="17"/>
    </row>
    <row r="210" spans="3:3" x14ac:dyDescent="0.2">
      <c r="C210" s="17"/>
    </row>
    <row r="211" spans="3:3" x14ac:dyDescent="0.2">
      <c r="C211" s="17"/>
    </row>
    <row r="212" spans="3:3" ht="12.75" customHeight="1" x14ac:dyDescent="0.2">
      <c r="C212" s="17"/>
    </row>
    <row r="213" spans="3:3" x14ac:dyDescent="0.2">
      <c r="C213" s="17"/>
    </row>
    <row r="214" spans="3:3" x14ac:dyDescent="0.2">
      <c r="C214" s="17"/>
    </row>
    <row r="215" spans="3:3" x14ac:dyDescent="0.2">
      <c r="C215" s="17"/>
    </row>
    <row r="216" spans="3:3" ht="12.75" customHeight="1" x14ac:dyDescent="0.2">
      <c r="C216" s="17"/>
    </row>
    <row r="217" spans="3:3" x14ac:dyDescent="0.2">
      <c r="C217" s="17"/>
    </row>
    <row r="218" spans="3:3" x14ac:dyDescent="0.2">
      <c r="C218" s="17"/>
    </row>
    <row r="219" spans="3:3" x14ac:dyDescent="0.2">
      <c r="C219" s="17"/>
    </row>
    <row r="220" spans="3:3" ht="12.75" customHeight="1" x14ac:dyDescent="0.2">
      <c r="C220" s="17"/>
    </row>
    <row r="221" spans="3:3" x14ac:dyDescent="0.2">
      <c r="C221" s="17"/>
    </row>
    <row r="222" spans="3:3" x14ac:dyDescent="0.2">
      <c r="C222" s="17"/>
    </row>
    <row r="223" spans="3:3" x14ac:dyDescent="0.2">
      <c r="C223" s="17"/>
    </row>
    <row r="224" spans="3:3" ht="12.75" customHeight="1" x14ac:dyDescent="0.2">
      <c r="C224" s="17"/>
    </row>
    <row r="225" spans="3:3" x14ac:dyDescent="0.2">
      <c r="C225" s="17"/>
    </row>
    <row r="226" spans="3:3" x14ac:dyDescent="0.2">
      <c r="C226" s="17"/>
    </row>
    <row r="227" spans="3:3" x14ac:dyDescent="0.2">
      <c r="C227" s="17"/>
    </row>
    <row r="228" spans="3:3" ht="12.75" customHeight="1" x14ac:dyDescent="0.2">
      <c r="C228" s="17"/>
    </row>
    <row r="229" spans="3:3" x14ac:dyDescent="0.2">
      <c r="C229" s="17"/>
    </row>
    <row r="230" spans="3:3" x14ac:dyDescent="0.2">
      <c r="C230" s="17"/>
    </row>
    <row r="231" spans="3:3" x14ac:dyDescent="0.2">
      <c r="C231" s="17"/>
    </row>
    <row r="232" spans="3:3" ht="12.75" customHeight="1" x14ac:dyDescent="0.2">
      <c r="C232" s="17"/>
    </row>
    <row r="233" spans="3:3" x14ac:dyDescent="0.2">
      <c r="C233" s="17"/>
    </row>
    <row r="234" spans="3:3" x14ac:dyDescent="0.2">
      <c r="C234" s="17"/>
    </row>
    <row r="235" spans="3:3" x14ac:dyDescent="0.2">
      <c r="C235" s="17"/>
    </row>
    <row r="236" spans="3:3" ht="12.75" customHeight="1" x14ac:dyDescent="0.2">
      <c r="C236" s="17"/>
    </row>
    <row r="237" spans="3:3" x14ac:dyDescent="0.2">
      <c r="C237" s="17"/>
    </row>
    <row r="238" spans="3:3" x14ac:dyDescent="0.2">
      <c r="C238" s="17"/>
    </row>
    <row r="239" spans="3:3" x14ac:dyDescent="0.2">
      <c r="C239" s="17"/>
    </row>
    <row r="240" spans="3:3" ht="12.75" customHeight="1" x14ac:dyDescent="0.2">
      <c r="C240" s="17"/>
    </row>
    <row r="241" spans="3:3" x14ac:dyDescent="0.2">
      <c r="C241" s="17"/>
    </row>
    <row r="242" spans="3:3" x14ac:dyDescent="0.2">
      <c r="C242" s="17"/>
    </row>
    <row r="243" spans="3:3" x14ac:dyDescent="0.2">
      <c r="C243" s="17"/>
    </row>
    <row r="244" spans="3:3" ht="12.75" customHeight="1" x14ac:dyDescent="0.2">
      <c r="C244" s="17"/>
    </row>
    <row r="245" spans="3:3" x14ac:dyDescent="0.2">
      <c r="C245" s="17"/>
    </row>
    <row r="246" spans="3:3" x14ac:dyDescent="0.2">
      <c r="C246" s="17"/>
    </row>
    <row r="247" spans="3:3" x14ac:dyDescent="0.2">
      <c r="C247" s="17"/>
    </row>
    <row r="248" spans="3:3" ht="12.75" customHeight="1" x14ac:dyDescent="0.2">
      <c r="C248" s="17"/>
    </row>
    <row r="249" spans="3:3" x14ac:dyDescent="0.2">
      <c r="C249" s="17"/>
    </row>
    <row r="250" spans="3:3" x14ac:dyDescent="0.2">
      <c r="C250" s="17"/>
    </row>
    <row r="251" spans="3:3" x14ac:dyDescent="0.2">
      <c r="C251" s="17"/>
    </row>
    <row r="252" spans="3:3" ht="12.75" customHeight="1" x14ac:dyDescent="0.2">
      <c r="C252" s="17"/>
    </row>
    <row r="253" spans="3:3" x14ac:dyDescent="0.2">
      <c r="C253" s="17"/>
    </row>
    <row r="254" spans="3:3" x14ac:dyDescent="0.2">
      <c r="C254" s="17"/>
    </row>
    <row r="255" spans="3:3" x14ac:dyDescent="0.2">
      <c r="C255" s="17"/>
    </row>
    <row r="256" spans="3:3" ht="12.75" customHeight="1" x14ac:dyDescent="0.2">
      <c r="C256" s="17"/>
    </row>
    <row r="257" spans="3:3" x14ac:dyDescent="0.2">
      <c r="C257" s="17"/>
    </row>
    <row r="258" spans="3:3" x14ac:dyDescent="0.2">
      <c r="C258" s="17"/>
    </row>
    <row r="259" spans="3:3" x14ac:dyDescent="0.2">
      <c r="C259" s="17"/>
    </row>
    <row r="260" spans="3:3" ht="12.75" customHeight="1" x14ac:dyDescent="0.2">
      <c r="C260" s="17"/>
    </row>
    <row r="261" spans="3:3" x14ac:dyDescent="0.2">
      <c r="C261" s="17"/>
    </row>
    <row r="262" spans="3:3" x14ac:dyDescent="0.2">
      <c r="C262" s="17"/>
    </row>
    <row r="263" spans="3:3" x14ac:dyDescent="0.2">
      <c r="C263" s="17"/>
    </row>
    <row r="264" spans="3:3" ht="12.75" customHeight="1" x14ac:dyDescent="0.2">
      <c r="C264" s="17"/>
    </row>
    <row r="265" spans="3:3" x14ac:dyDescent="0.2">
      <c r="C265" s="17"/>
    </row>
    <row r="266" spans="3:3" x14ac:dyDescent="0.2">
      <c r="C266" s="17"/>
    </row>
    <row r="267" spans="3:3" x14ac:dyDescent="0.2">
      <c r="C267" s="17"/>
    </row>
    <row r="268" spans="3:3" ht="12.75" customHeight="1" x14ac:dyDescent="0.2">
      <c r="C268" s="17"/>
    </row>
    <row r="269" spans="3:3" x14ac:dyDescent="0.2">
      <c r="C269" s="17"/>
    </row>
    <row r="270" spans="3:3" x14ac:dyDescent="0.2">
      <c r="C270" s="17"/>
    </row>
    <row r="271" spans="3:3" x14ac:dyDescent="0.2">
      <c r="C271" s="17"/>
    </row>
    <row r="272" spans="3:3" ht="12.75" customHeight="1" x14ac:dyDescent="0.2">
      <c r="C272" s="17"/>
    </row>
    <row r="273" spans="3:3" x14ac:dyDescent="0.2">
      <c r="C273" s="17"/>
    </row>
    <row r="274" spans="3:3" x14ac:dyDescent="0.2">
      <c r="C274" s="17"/>
    </row>
    <row r="275" spans="3:3" x14ac:dyDescent="0.2">
      <c r="C275" s="17"/>
    </row>
    <row r="276" spans="3:3" ht="12.75" customHeight="1" x14ac:dyDescent="0.2">
      <c r="C276" s="17"/>
    </row>
    <row r="277" spans="3:3" x14ac:dyDescent="0.2">
      <c r="C277" s="17"/>
    </row>
    <row r="278" spans="3:3" x14ac:dyDescent="0.2">
      <c r="C278" s="17"/>
    </row>
    <row r="279" spans="3:3" x14ac:dyDescent="0.2">
      <c r="C279" s="17"/>
    </row>
    <row r="280" spans="3:3" ht="12.75" customHeight="1" x14ac:dyDescent="0.2">
      <c r="C280" s="17"/>
    </row>
    <row r="281" spans="3:3" x14ac:dyDescent="0.2">
      <c r="C281" s="17"/>
    </row>
    <row r="282" spans="3:3" x14ac:dyDescent="0.2">
      <c r="C282" s="17"/>
    </row>
    <row r="283" spans="3:3" x14ac:dyDescent="0.2">
      <c r="C283" s="17"/>
    </row>
    <row r="284" spans="3:3" ht="12.75" customHeight="1" x14ac:dyDescent="0.2">
      <c r="C284" s="17"/>
    </row>
    <row r="285" spans="3:3" x14ac:dyDescent="0.2">
      <c r="C285" s="17"/>
    </row>
  </sheetData>
  <mergeCells count="24">
    <mergeCell ref="G10:G11"/>
    <mergeCell ref="H10:H11"/>
    <mergeCell ref="A5:B5"/>
    <mergeCell ref="A6:B6"/>
    <mergeCell ref="A8:A11"/>
    <mergeCell ref="D8:D11"/>
    <mergeCell ref="C8:C11"/>
    <mergeCell ref="B8:B11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E8:I8"/>
  </mergeCells>
  <phoneticPr fontId="4" type="noConversion"/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rowBreaks count="2" manualBreakCount="2">
    <brk id="34" max="17" man="1"/>
    <brk id="57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view="pageBreakPreview" topLeftCell="A34" zoomScale="82" zoomScaleNormal="100" zoomScaleSheetLayoutView="82" workbookViewId="0">
      <selection activeCell="F34" sqref="F1:F1048576"/>
    </sheetView>
  </sheetViews>
  <sheetFormatPr defaultRowHeight="12.75" x14ac:dyDescent="0.2"/>
  <cols>
    <col min="1" max="1" width="19.42578125" customWidth="1"/>
    <col min="2" max="2" width="17.7109375" customWidth="1"/>
    <col min="3" max="3" width="75.5703125" customWidth="1"/>
    <col min="4" max="4" width="15.28515625" customWidth="1"/>
    <col min="5" max="5" width="8.85546875" hidden="1" customWidth="1"/>
    <col min="6" max="6" width="16.28515625" hidden="1" customWidth="1"/>
  </cols>
  <sheetData>
    <row r="1" spans="1:30" ht="5.45" customHeight="1" x14ac:dyDescent="0.2"/>
    <row r="2" spans="1:30" ht="18.75" x14ac:dyDescent="0.3">
      <c r="C2" s="671" t="s">
        <v>545</v>
      </c>
      <c r="D2" s="671"/>
    </row>
    <row r="3" spans="1:30" ht="18.75" x14ac:dyDescent="0.3">
      <c r="C3" s="671" t="s">
        <v>544</v>
      </c>
      <c r="D3" s="671"/>
    </row>
    <row r="4" spans="1:30" ht="18.75" x14ac:dyDescent="0.3">
      <c r="C4" s="99" t="s">
        <v>554</v>
      </c>
      <c r="D4" s="99"/>
    </row>
    <row r="5" spans="1:30" ht="18.75" x14ac:dyDescent="0.3">
      <c r="C5" s="99"/>
      <c r="D5" s="99"/>
    </row>
    <row r="6" spans="1:30" ht="18.75" x14ac:dyDescent="0.3">
      <c r="C6" s="99"/>
      <c r="D6" s="99"/>
    </row>
    <row r="8" spans="1:30" ht="25.9" customHeight="1" x14ac:dyDescent="0.3">
      <c r="B8" s="645" t="s">
        <v>543</v>
      </c>
      <c r="C8" s="645"/>
    </row>
    <row r="9" spans="1:30" ht="19.149999999999999" customHeight="1" x14ac:dyDescent="0.3">
      <c r="B9" s="672">
        <v>17532000000</v>
      </c>
      <c r="C9" s="673"/>
    </row>
    <row r="10" spans="1:30" ht="11.45" customHeight="1" x14ac:dyDescent="0.2">
      <c r="C10" s="312" t="s">
        <v>394</v>
      </c>
    </row>
    <row r="11" spans="1:30" ht="30.6" customHeight="1" x14ac:dyDescent="0.3">
      <c r="A11" s="674" t="s">
        <v>379</v>
      </c>
      <c r="B11" s="674"/>
      <c r="C11" s="674"/>
      <c r="D11" s="674"/>
    </row>
    <row r="12" spans="1:30" ht="3.6" customHeight="1" x14ac:dyDescent="0.2"/>
    <row r="13" spans="1:30" x14ac:dyDescent="0.2">
      <c r="D13" s="360" t="s">
        <v>380</v>
      </c>
    </row>
    <row r="14" spans="1:30" ht="13.15" customHeight="1" x14ac:dyDescent="0.2">
      <c r="A14" s="663" t="s">
        <v>381</v>
      </c>
      <c r="B14" s="665" t="s">
        <v>382</v>
      </c>
      <c r="C14" s="666"/>
      <c r="D14" s="669" t="s">
        <v>282</v>
      </c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</row>
    <row r="15" spans="1:30" ht="58.5" customHeight="1" x14ac:dyDescent="0.2">
      <c r="A15" s="664"/>
      <c r="B15" s="667"/>
      <c r="C15" s="668"/>
      <c r="D15" s="670"/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</row>
    <row r="16" spans="1:30" ht="13.9" customHeight="1" x14ac:dyDescent="0.2">
      <c r="A16" s="314">
        <v>1</v>
      </c>
      <c r="B16" s="653">
        <v>2</v>
      </c>
      <c r="C16" s="654"/>
      <c r="D16" s="315">
        <v>3</v>
      </c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</row>
    <row r="17" spans="1:30" ht="22.9" customHeight="1" x14ac:dyDescent="0.3">
      <c r="A17" s="660" t="s">
        <v>541</v>
      </c>
      <c r="B17" s="661"/>
      <c r="C17" s="661"/>
      <c r="D17" s="661"/>
      <c r="E17" s="662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</row>
    <row r="18" spans="1:30" ht="18.75" x14ac:dyDescent="0.3">
      <c r="A18" s="539">
        <v>41030000</v>
      </c>
      <c r="B18" s="658" t="s">
        <v>312</v>
      </c>
      <c r="C18" s="659"/>
      <c r="D18" s="540">
        <f>SUM(D19)</f>
        <v>177029800</v>
      </c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</row>
    <row r="19" spans="1:30" ht="22.15" customHeight="1" x14ac:dyDescent="0.3">
      <c r="A19" s="539">
        <v>41033900</v>
      </c>
      <c r="B19" s="631" t="s">
        <v>131</v>
      </c>
      <c r="C19" s="632"/>
      <c r="D19" s="541">
        <f>SUM(D20)</f>
        <v>177029800</v>
      </c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</row>
    <row r="20" spans="1:30" ht="21.6" customHeight="1" x14ac:dyDescent="0.3">
      <c r="A20" s="539">
        <v>99000000000</v>
      </c>
      <c r="B20" s="631" t="s">
        <v>383</v>
      </c>
      <c r="C20" s="632"/>
      <c r="D20" s="541">
        <v>177029800</v>
      </c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</row>
    <row r="21" spans="1:30" ht="19.149999999999999" customHeight="1" x14ac:dyDescent="0.3">
      <c r="A21" s="539">
        <v>41050000</v>
      </c>
      <c r="B21" s="631" t="s">
        <v>256</v>
      </c>
      <c r="C21" s="655"/>
      <c r="D21" s="541">
        <f>SUM(D22)</f>
        <v>1831000</v>
      </c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</row>
    <row r="22" spans="1:30" ht="37.9" customHeight="1" x14ac:dyDescent="0.3">
      <c r="A22" s="539">
        <v>41051000</v>
      </c>
      <c r="B22" s="656" t="s">
        <v>332</v>
      </c>
      <c r="C22" s="657"/>
      <c r="D22" s="541">
        <v>1831000</v>
      </c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</row>
    <row r="23" spans="1:30" ht="22.15" customHeight="1" x14ac:dyDescent="0.3">
      <c r="A23" s="539">
        <v>17100000000</v>
      </c>
      <c r="B23" s="631" t="s">
        <v>384</v>
      </c>
      <c r="C23" s="632"/>
      <c r="D23" s="541">
        <v>1831000</v>
      </c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</row>
    <row r="24" spans="1:30" ht="30.6" customHeight="1" x14ac:dyDescent="0.3">
      <c r="A24" s="633" t="s">
        <v>542</v>
      </c>
      <c r="B24" s="634"/>
      <c r="C24" s="635"/>
      <c r="D24" s="636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13"/>
      <c r="AB24" s="313"/>
      <c r="AC24" s="313"/>
      <c r="AD24" s="313"/>
    </row>
    <row r="25" spans="1:30" ht="21.6" customHeight="1" x14ac:dyDescent="0.2">
      <c r="A25" s="316"/>
      <c r="B25" s="637"/>
      <c r="C25" s="638"/>
      <c r="D25" s="317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3"/>
      <c r="AB25" s="313"/>
      <c r="AC25" s="313"/>
      <c r="AD25" s="313"/>
    </row>
    <row r="26" spans="1:30" ht="20.25" x14ac:dyDescent="0.3">
      <c r="A26" s="318" t="s">
        <v>385</v>
      </c>
      <c r="B26" s="639" t="s">
        <v>549</v>
      </c>
      <c r="C26" s="640"/>
      <c r="D26" s="544">
        <f>SUM(D19,D21)</f>
        <v>178860800</v>
      </c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</row>
    <row r="27" spans="1:30" ht="20.25" x14ac:dyDescent="0.3">
      <c r="A27" s="318" t="s">
        <v>385</v>
      </c>
      <c r="B27" s="629" t="s">
        <v>386</v>
      </c>
      <c r="C27" s="630"/>
      <c r="D27" s="542">
        <f>SUM(D26)</f>
        <v>178860800</v>
      </c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</row>
    <row r="28" spans="1:30" ht="20.25" x14ac:dyDescent="0.3">
      <c r="A28" s="319" t="s">
        <v>385</v>
      </c>
      <c r="B28" s="643" t="s">
        <v>387</v>
      </c>
      <c r="C28" s="644"/>
      <c r="D28" s="320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</row>
    <row r="29" spans="1:30" ht="10.15" customHeight="1" x14ac:dyDescent="0.3">
      <c r="A29" s="321"/>
      <c r="B29" s="321"/>
      <c r="C29" s="322"/>
      <c r="D29" s="32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</row>
    <row r="30" spans="1:30" ht="20.25" x14ac:dyDescent="0.3">
      <c r="A30" s="321"/>
      <c r="B30" s="321"/>
      <c r="C30" s="322"/>
      <c r="D30" s="32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</row>
    <row r="31" spans="1:30" ht="20.25" x14ac:dyDescent="0.3">
      <c r="A31" s="645" t="s">
        <v>388</v>
      </c>
      <c r="B31" s="646"/>
      <c r="C31" s="646"/>
      <c r="D31" s="646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</row>
    <row r="32" spans="1:30" ht="6" customHeight="1" x14ac:dyDescent="0.2"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</row>
    <row r="33" spans="1:30" ht="19.899999999999999" customHeight="1" x14ac:dyDescent="0.2">
      <c r="D33" t="s">
        <v>380</v>
      </c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</row>
    <row r="34" spans="1:30" ht="21" customHeight="1" x14ac:dyDescent="0.2">
      <c r="A34" s="647" t="s">
        <v>389</v>
      </c>
      <c r="B34" s="647" t="s">
        <v>390</v>
      </c>
      <c r="C34" s="649" t="s">
        <v>391</v>
      </c>
      <c r="D34" s="651" t="s">
        <v>282</v>
      </c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</row>
    <row r="35" spans="1:30" ht="97.15" customHeight="1" x14ac:dyDescent="0.2">
      <c r="A35" s="648"/>
      <c r="B35" s="648"/>
      <c r="C35" s="650"/>
      <c r="D35" s="652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</row>
    <row r="36" spans="1:30" ht="12" customHeight="1" x14ac:dyDescent="0.2">
      <c r="A36" s="314">
        <v>1</v>
      </c>
      <c r="B36" s="324">
        <v>2</v>
      </c>
      <c r="C36" s="325">
        <v>3</v>
      </c>
      <c r="D36" s="315">
        <v>4</v>
      </c>
      <c r="E36" s="313"/>
      <c r="F36" s="313"/>
      <c r="G36" s="313"/>
      <c r="H36" s="313"/>
      <c r="I36" s="313"/>
      <c r="J36" s="313"/>
      <c r="K36" s="313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3"/>
      <c r="W36" s="313"/>
      <c r="X36" s="313"/>
      <c r="Y36" s="313"/>
      <c r="Z36" s="313"/>
      <c r="AA36" s="313"/>
      <c r="AB36" s="313"/>
      <c r="AC36" s="313"/>
      <c r="AD36" s="313"/>
    </row>
    <row r="37" spans="1:30" ht="19.5" x14ac:dyDescent="0.3">
      <c r="A37" s="633" t="s">
        <v>392</v>
      </c>
      <c r="B37" s="634"/>
      <c r="C37" s="641"/>
      <c r="D37" s="636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</row>
    <row r="38" spans="1:30" ht="19.5" x14ac:dyDescent="0.3">
      <c r="A38" s="349">
        <v>3719110</v>
      </c>
      <c r="B38" s="350">
        <v>9110</v>
      </c>
      <c r="C38" s="351" t="s">
        <v>70</v>
      </c>
      <c r="D38" s="547">
        <f>SUM(D39)</f>
        <v>119952600</v>
      </c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</row>
    <row r="39" spans="1:30" ht="19.5" x14ac:dyDescent="0.3">
      <c r="A39" s="342"/>
      <c r="B39" s="345"/>
      <c r="C39" s="353" t="s">
        <v>383</v>
      </c>
      <c r="D39" s="547">
        <v>119952600</v>
      </c>
      <c r="E39" s="313"/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3"/>
      <c r="V39" s="313"/>
      <c r="W39" s="313"/>
      <c r="X39" s="313"/>
      <c r="Y39" s="313"/>
      <c r="Z39" s="313"/>
      <c r="AA39" s="313"/>
      <c r="AB39" s="313"/>
      <c r="AC39" s="313"/>
      <c r="AD39" s="313"/>
    </row>
    <row r="40" spans="1:30" ht="23.25" customHeight="1" x14ac:dyDescent="0.3">
      <c r="A40" s="340"/>
      <c r="B40" s="338"/>
      <c r="C40" s="352"/>
      <c r="D40" s="341"/>
      <c r="E40" s="313"/>
      <c r="F40" s="313"/>
      <c r="G40" s="313"/>
      <c r="H40" s="313"/>
      <c r="I40" s="313"/>
      <c r="J40" s="313"/>
      <c r="K40" s="313"/>
      <c r="L40" s="313"/>
      <c r="M40" s="313"/>
      <c r="N40" s="313"/>
      <c r="O40" s="313"/>
      <c r="P40" s="313"/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</row>
    <row r="41" spans="1:30" ht="25.5" hidden="1" customHeight="1" x14ac:dyDescent="0.3">
      <c r="A41" s="337"/>
      <c r="B41" s="336"/>
      <c r="C41" s="333"/>
      <c r="D41" s="354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</row>
    <row r="42" spans="1:30" ht="26.25" hidden="1" customHeight="1" x14ac:dyDescent="0.3">
      <c r="A42" s="334"/>
      <c r="B42" s="335"/>
      <c r="C42" s="355"/>
      <c r="D42" s="356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</row>
    <row r="43" spans="1:30" ht="23.25" hidden="1" customHeight="1" x14ac:dyDescent="0.3">
      <c r="A43" s="340"/>
      <c r="B43" s="338"/>
      <c r="C43" s="339"/>
      <c r="D43" s="341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3"/>
      <c r="AC43" s="313"/>
      <c r="AD43" s="313"/>
    </row>
    <row r="44" spans="1:30" ht="21.75" hidden="1" customHeight="1" x14ac:dyDescent="0.3">
      <c r="A44" s="337"/>
      <c r="B44" s="336"/>
      <c r="C44" s="333"/>
      <c r="D44" s="354"/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3"/>
      <c r="AD44" s="313"/>
    </row>
    <row r="45" spans="1:30" ht="21.75" hidden="1" customHeight="1" x14ac:dyDescent="0.3">
      <c r="A45" s="346"/>
      <c r="B45" s="347"/>
      <c r="C45" s="357"/>
      <c r="D45" s="358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</row>
    <row r="46" spans="1:30" ht="18.75" x14ac:dyDescent="0.3">
      <c r="A46" s="334"/>
      <c r="B46" s="335"/>
      <c r="C46" s="328"/>
      <c r="D46" s="317"/>
      <c r="E46" s="313"/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3"/>
      <c r="T46" s="313"/>
      <c r="U46" s="313"/>
      <c r="V46" s="313"/>
      <c r="W46" s="313"/>
      <c r="X46" s="313"/>
      <c r="Y46" s="313"/>
      <c r="Z46" s="313"/>
      <c r="AA46" s="313"/>
      <c r="AB46" s="313"/>
      <c r="AC46" s="313"/>
      <c r="AD46" s="313"/>
    </row>
    <row r="47" spans="1:30" ht="19.5" x14ac:dyDescent="0.3">
      <c r="A47" s="633" t="s">
        <v>393</v>
      </c>
      <c r="B47" s="634"/>
      <c r="C47" s="635"/>
      <c r="D47" s="636"/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313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</row>
    <row r="48" spans="1:30" ht="22.5" customHeight="1" x14ac:dyDescent="0.3">
      <c r="A48" s="340"/>
      <c r="B48" s="338"/>
      <c r="C48" s="339"/>
      <c r="D48" s="341"/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13"/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313"/>
    </row>
    <row r="49" spans="1:30" ht="21.75" customHeight="1" x14ac:dyDescent="0.3">
      <c r="A49" s="337"/>
      <c r="B49" s="336"/>
      <c r="C49" s="333"/>
      <c r="D49" s="34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</row>
    <row r="50" spans="1:30" ht="21.75" customHeight="1" x14ac:dyDescent="0.3">
      <c r="A50" s="348"/>
      <c r="B50" s="347"/>
      <c r="C50" s="357"/>
      <c r="D50" s="358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</row>
    <row r="51" spans="1:30" ht="20.25" x14ac:dyDescent="0.3">
      <c r="A51" s="326" t="s">
        <v>385</v>
      </c>
      <c r="B51" s="327" t="s">
        <v>385</v>
      </c>
      <c r="C51" s="548" t="s">
        <v>549</v>
      </c>
      <c r="D51" s="544">
        <f>SUM(D52:D53)</f>
        <v>119952600</v>
      </c>
      <c r="F51" s="103">
        <f>SUM(D38,D40,D43,D48)</f>
        <v>119952600</v>
      </c>
    </row>
    <row r="52" spans="1:30" ht="20.25" x14ac:dyDescent="0.3">
      <c r="A52" s="326" t="s">
        <v>385</v>
      </c>
      <c r="B52" s="327" t="s">
        <v>385</v>
      </c>
      <c r="C52" s="328" t="s">
        <v>386</v>
      </c>
      <c r="D52" s="542">
        <f>SUM(D38,D40,D43)</f>
        <v>119952600</v>
      </c>
    </row>
    <row r="53" spans="1:30" ht="20.25" x14ac:dyDescent="0.3">
      <c r="A53" s="329" t="s">
        <v>385</v>
      </c>
      <c r="B53" s="330" t="s">
        <v>385</v>
      </c>
      <c r="C53" s="331" t="s">
        <v>387</v>
      </c>
      <c r="D53" s="344"/>
    </row>
    <row r="54" spans="1:30" ht="20.25" x14ac:dyDescent="0.3">
      <c r="A54" s="321"/>
      <c r="B54" s="321"/>
      <c r="C54" s="322"/>
      <c r="D54" s="323"/>
    </row>
    <row r="55" spans="1:30" ht="20.25" x14ac:dyDescent="0.3">
      <c r="A55" s="321"/>
      <c r="B55" s="321"/>
      <c r="C55" s="322"/>
      <c r="D55" s="323"/>
    </row>
    <row r="56" spans="1:30" ht="20.25" x14ac:dyDescent="0.3">
      <c r="A56" s="321"/>
      <c r="B56" s="321"/>
      <c r="C56" s="322"/>
      <c r="D56" s="323"/>
    </row>
    <row r="57" spans="1:30" ht="20.25" x14ac:dyDescent="0.3">
      <c r="A57" s="642" t="s">
        <v>553</v>
      </c>
      <c r="B57" s="642"/>
      <c r="C57" s="642"/>
      <c r="D57" s="642"/>
      <c r="E57" s="642"/>
      <c r="F57" s="642"/>
      <c r="G57" s="332"/>
      <c r="H57" s="332"/>
    </row>
  </sheetData>
  <mergeCells count="29">
    <mergeCell ref="A14:A15"/>
    <mergeCell ref="B14:C15"/>
    <mergeCell ref="D14:D15"/>
    <mergeCell ref="C2:D2"/>
    <mergeCell ref="C3:D3"/>
    <mergeCell ref="B8:C8"/>
    <mergeCell ref="B9:C9"/>
    <mergeCell ref="A11:D11"/>
    <mergeCell ref="B16:C16"/>
    <mergeCell ref="B19:C19"/>
    <mergeCell ref="B20:C20"/>
    <mergeCell ref="B21:C21"/>
    <mergeCell ref="B22:C22"/>
    <mergeCell ref="B18:C18"/>
    <mergeCell ref="A17:E17"/>
    <mergeCell ref="A37:D37"/>
    <mergeCell ref="A47:D47"/>
    <mergeCell ref="A57:F57"/>
    <mergeCell ref="B28:C28"/>
    <mergeCell ref="A31:D31"/>
    <mergeCell ref="A34:A35"/>
    <mergeCell ref="B34:B35"/>
    <mergeCell ref="C34:C35"/>
    <mergeCell ref="D34:D35"/>
    <mergeCell ref="B27:C27"/>
    <mergeCell ref="B23:C23"/>
    <mergeCell ref="A24:D24"/>
    <mergeCell ref="B25:C25"/>
    <mergeCell ref="B26:C26"/>
  </mergeCells>
  <pageMargins left="1.1811023622047245" right="0.39370078740157483" top="0.78740157480314965" bottom="0.78740157480314965" header="0.31496062992125984" footer="0.31496062992125984"/>
  <pageSetup paperSize="9" scale="67" orientation="portrait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03"/>
  <sheetViews>
    <sheetView showZeros="0" tabSelected="1" view="pageBreakPreview" topLeftCell="A41" zoomScaleNormal="112" zoomScaleSheetLayoutView="100" workbookViewId="0">
      <selection activeCell="D43" sqref="D43:D44"/>
    </sheetView>
  </sheetViews>
  <sheetFormatPr defaultColWidth="9.140625" defaultRowHeight="12.75" x14ac:dyDescent="0.2"/>
  <cols>
    <col min="1" max="1" width="13.5703125" style="20" customWidth="1"/>
    <col min="2" max="2" width="11.85546875" style="20" customWidth="1"/>
    <col min="3" max="3" width="10.85546875" style="20" customWidth="1"/>
    <col min="4" max="4" width="43.140625" style="20" customWidth="1"/>
    <col min="5" max="5" width="45.7109375" style="20" customWidth="1"/>
    <col min="6" max="6" width="25.7109375" style="306" customWidth="1"/>
    <col min="7" max="7" width="17.5703125" style="235" customWidth="1"/>
    <col min="8" max="8" width="18.5703125" style="375" customWidth="1"/>
    <col min="9" max="10" width="18" style="20" customWidth="1"/>
    <col min="12" max="12" width="21.42578125" style="20" hidden="1" customWidth="1"/>
    <col min="13" max="13" width="16" style="20" customWidth="1"/>
    <col min="14" max="16384" width="9.140625" style="20"/>
  </cols>
  <sheetData>
    <row r="4" spans="1:13" ht="57" customHeight="1" x14ac:dyDescent="0.2"/>
    <row r="5" spans="1:13" ht="16.350000000000001" customHeight="1" x14ac:dyDescent="0.3">
      <c r="D5" s="677"/>
      <c r="E5" s="677"/>
      <c r="F5" s="677"/>
      <c r="G5" s="677"/>
      <c r="H5" s="677"/>
      <c r="I5" s="677"/>
    </row>
    <row r="6" spans="1:13" ht="18.75" x14ac:dyDescent="0.3">
      <c r="D6" s="678"/>
      <c r="E6" s="678"/>
      <c r="F6" s="678"/>
      <c r="G6" s="678"/>
      <c r="H6" s="678"/>
      <c r="I6" s="678"/>
      <c r="J6" s="678"/>
    </row>
    <row r="7" spans="1:13" ht="16.899999999999999" customHeight="1" x14ac:dyDescent="0.3">
      <c r="D7" s="365"/>
      <c r="E7" s="365"/>
      <c r="F7" s="307"/>
      <c r="G7" s="364"/>
      <c r="H7" s="365"/>
      <c r="I7" s="365"/>
      <c r="J7" s="365"/>
    </row>
    <row r="8" spans="1:13" ht="27" customHeight="1" x14ac:dyDescent="0.3">
      <c r="A8" s="376" t="s">
        <v>338</v>
      </c>
      <c r="D8" s="365"/>
      <c r="E8" s="365"/>
      <c r="F8" s="307"/>
      <c r="G8" s="364"/>
      <c r="H8" s="365"/>
      <c r="I8" s="365"/>
      <c r="J8" s="365"/>
    </row>
    <row r="9" spans="1:13" ht="17.45" customHeight="1" x14ac:dyDescent="0.3">
      <c r="A9" s="377" t="s">
        <v>339</v>
      </c>
      <c r="D9" s="365"/>
      <c r="E9" s="365"/>
      <c r="F9" s="307"/>
      <c r="G9" s="364"/>
      <c r="H9" s="365"/>
      <c r="I9" s="365"/>
      <c r="J9" s="359" t="s">
        <v>341</v>
      </c>
    </row>
    <row r="10" spans="1:13" ht="9.6" customHeight="1" x14ac:dyDescent="0.3">
      <c r="E10" s="56"/>
      <c r="F10" s="307"/>
      <c r="G10" s="364"/>
      <c r="H10" s="57"/>
    </row>
    <row r="11" spans="1:13" s="138" customFormat="1" ht="27" customHeight="1" x14ac:dyDescent="0.2">
      <c r="A11" s="679" t="s">
        <v>425</v>
      </c>
      <c r="B11" s="679" t="s">
        <v>426</v>
      </c>
      <c r="C11" s="679" t="s">
        <v>281</v>
      </c>
      <c r="D11" s="680" t="s">
        <v>427</v>
      </c>
      <c r="E11" s="681" t="s">
        <v>284</v>
      </c>
      <c r="F11" s="681" t="s">
        <v>285</v>
      </c>
      <c r="G11" s="682" t="s">
        <v>282</v>
      </c>
      <c r="H11" s="683" t="s">
        <v>68</v>
      </c>
      <c r="I11" s="675" t="s">
        <v>69</v>
      </c>
      <c r="J11" s="676"/>
    </row>
    <row r="12" spans="1:13" s="138" customFormat="1" ht="104.25" customHeight="1" x14ac:dyDescent="0.2">
      <c r="A12" s="625"/>
      <c r="B12" s="625"/>
      <c r="C12" s="625"/>
      <c r="D12" s="625"/>
      <c r="E12" s="625"/>
      <c r="F12" s="616"/>
      <c r="G12" s="625"/>
      <c r="H12" s="625"/>
      <c r="I12" s="366" t="s">
        <v>277</v>
      </c>
      <c r="J12" s="141" t="s">
        <v>283</v>
      </c>
    </row>
    <row r="13" spans="1:13" s="302" customFormat="1" ht="15.75" customHeight="1" x14ac:dyDescent="0.2">
      <c r="A13" s="300">
        <v>1</v>
      </c>
      <c r="B13" s="300">
        <v>2</v>
      </c>
      <c r="C13" s="300">
        <v>3</v>
      </c>
      <c r="D13" s="300">
        <v>4</v>
      </c>
      <c r="E13" s="301">
        <v>5</v>
      </c>
      <c r="F13" s="301">
        <v>6</v>
      </c>
      <c r="G13" s="301">
        <v>7</v>
      </c>
      <c r="H13" s="301">
        <v>8</v>
      </c>
      <c r="I13" s="300">
        <v>9</v>
      </c>
      <c r="J13" s="301">
        <v>10</v>
      </c>
    </row>
    <row r="14" spans="1:13" ht="48" customHeight="1" x14ac:dyDescent="0.3">
      <c r="A14" s="259" t="s">
        <v>157</v>
      </c>
      <c r="B14" s="259"/>
      <c r="C14" s="259"/>
      <c r="D14" s="260" t="s">
        <v>151</v>
      </c>
      <c r="E14" s="440"/>
      <c r="F14" s="441"/>
      <c r="G14" s="176">
        <f>SUM(G15)</f>
        <v>4430165</v>
      </c>
      <c r="H14" s="176">
        <f t="shared" ref="H14:J14" si="0">SUM(H15)</f>
        <v>4070023</v>
      </c>
      <c r="I14" s="176">
        <f t="shared" si="0"/>
        <v>360142</v>
      </c>
      <c r="J14" s="176">
        <f t="shared" si="0"/>
        <v>360142</v>
      </c>
      <c r="K14" s="86"/>
      <c r="M14" s="103"/>
    </row>
    <row r="15" spans="1:13" ht="47.25" customHeight="1" x14ac:dyDescent="0.3">
      <c r="A15" s="259" t="s">
        <v>158</v>
      </c>
      <c r="B15" s="259"/>
      <c r="C15" s="259"/>
      <c r="D15" s="260" t="s">
        <v>151</v>
      </c>
      <c r="E15" s="440"/>
      <c r="F15" s="441"/>
      <c r="G15" s="176">
        <f>SUM(G16:G28)</f>
        <v>4430165</v>
      </c>
      <c r="H15" s="176">
        <f>SUM(H16:H28)</f>
        <v>4070023</v>
      </c>
      <c r="I15" s="176">
        <f>SUM(I16:I28)</f>
        <v>360142</v>
      </c>
      <c r="J15" s="176">
        <f>SUM(J16:J28)</f>
        <v>360142</v>
      </c>
      <c r="K15" s="86"/>
      <c r="L15" s="311">
        <f>SUM(H14:I14)</f>
        <v>4430165</v>
      </c>
    </row>
    <row r="16" spans="1:13" s="281" customFormat="1" ht="115.5" customHeight="1" x14ac:dyDescent="0.3">
      <c r="A16" s="34" t="s">
        <v>315</v>
      </c>
      <c r="B16" s="34" t="s">
        <v>52</v>
      </c>
      <c r="C16" s="34" t="s">
        <v>53</v>
      </c>
      <c r="D16" s="118" t="s">
        <v>316</v>
      </c>
      <c r="E16" s="305" t="s">
        <v>356</v>
      </c>
      <c r="F16" s="310" t="s">
        <v>355</v>
      </c>
      <c r="G16" s="98">
        <f t="shared" ref="G16:G28" si="1">SUM(H16:I16)</f>
        <v>500000</v>
      </c>
      <c r="H16" s="240">
        <v>500000</v>
      </c>
      <c r="I16" s="240"/>
      <c r="J16" s="240"/>
      <c r="L16" s="282"/>
    </row>
    <row r="17" spans="1:12" s="281" customFormat="1" ht="71.25" customHeight="1" x14ac:dyDescent="0.3">
      <c r="A17" s="34" t="s">
        <v>315</v>
      </c>
      <c r="B17" s="34" t="s">
        <v>52</v>
      </c>
      <c r="C17" s="34" t="s">
        <v>53</v>
      </c>
      <c r="D17" s="118" t="s">
        <v>316</v>
      </c>
      <c r="E17" s="305" t="s">
        <v>531</v>
      </c>
      <c r="F17" s="310" t="s">
        <v>532</v>
      </c>
      <c r="G17" s="98">
        <f t="shared" si="1"/>
        <v>87600</v>
      </c>
      <c r="H17" s="240">
        <v>87600</v>
      </c>
      <c r="I17" s="240"/>
      <c r="J17" s="240"/>
      <c r="L17" s="282"/>
    </row>
    <row r="18" spans="1:12" s="281" customFormat="1" ht="39" customHeight="1" x14ac:dyDescent="0.3">
      <c r="A18" s="34" t="s">
        <v>315</v>
      </c>
      <c r="B18" s="34" t="s">
        <v>52</v>
      </c>
      <c r="C18" s="34" t="s">
        <v>53</v>
      </c>
      <c r="D18" s="118" t="s">
        <v>316</v>
      </c>
      <c r="E18" s="305" t="s">
        <v>464</v>
      </c>
      <c r="F18" s="310" t="s">
        <v>372</v>
      </c>
      <c r="G18" s="98">
        <f t="shared" ref="G18" si="2">SUM(H18:I18)</f>
        <v>24500</v>
      </c>
      <c r="H18" s="240">
        <v>24500</v>
      </c>
      <c r="I18" s="240"/>
      <c r="J18" s="240"/>
      <c r="L18" s="282"/>
    </row>
    <row r="19" spans="1:12" s="281" customFormat="1" ht="54" customHeight="1" x14ac:dyDescent="0.3">
      <c r="A19" s="34" t="s">
        <v>315</v>
      </c>
      <c r="B19" s="34" t="s">
        <v>52</v>
      </c>
      <c r="C19" s="34" t="s">
        <v>53</v>
      </c>
      <c r="D19" s="118" t="s">
        <v>316</v>
      </c>
      <c r="E19" s="305" t="s">
        <v>533</v>
      </c>
      <c r="F19" s="310" t="s">
        <v>534</v>
      </c>
      <c r="G19" s="98">
        <f t="shared" si="1"/>
        <v>223700</v>
      </c>
      <c r="H19" s="240">
        <v>223700</v>
      </c>
      <c r="I19" s="240"/>
      <c r="J19" s="240"/>
      <c r="L19" s="282"/>
    </row>
    <row r="20" spans="1:12" s="281" customFormat="1" ht="57" customHeight="1" x14ac:dyDescent="0.3">
      <c r="A20" s="34" t="s">
        <v>315</v>
      </c>
      <c r="B20" s="34" t="s">
        <v>52</v>
      </c>
      <c r="C20" s="34" t="s">
        <v>53</v>
      </c>
      <c r="D20" s="118" t="s">
        <v>316</v>
      </c>
      <c r="E20" s="304" t="s">
        <v>526</v>
      </c>
      <c r="F20" s="185" t="s">
        <v>525</v>
      </c>
      <c r="G20" s="98">
        <f t="shared" si="1"/>
        <v>70000</v>
      </c>
      <c r="H20" s="240">
        <v>70000</v>
      </c>
      <c r="I20" s="240"/>
      <c r="J20" s="240"/>
      <c r="L20" s="282"/>
    </row>
    <row r="21" spans="1:12" s="281" customFormat="1" ht="75.75" customHeight="1" x14ac:dyDescent="0.3">
      <c r="A21" s="127" t="s">
        <v>167</v>
      </c>
      <c r="B21" s="127" t="s">
        <v>140</v>
      </c>
      <c r="C21" s="127" t="s">
        <v>49</v>
      </c>
      <c r="D21" s="459" t="s">
        <v>14</v>
      </c>
      <c r="E21" s="305" t="s">
        <v>359</v>
      </c>
      <c r="F21" s="310" t="s">
        <v>357</v>
      </c>
      <c r="G21" s="98">
        <f t="shared" ref="G21" si="3">SUM(H21:I21)</f>
        <v>85800</v>
      </c>
      <c r="H21" s="240">
        <v>85800</v>
      </c>
      <c r="I21" s="240"/>
      <c r="J21" s="240"/>
      <c r="L21" s="282"/>
    </row>
    <row r="22" spans="1:12" s="86" customFormat="1" ht="42" customHeight="1" x14ac:dyDescent="0.3">
      <c r="A22" s="34" t="s">
        <v>351</v>
      </c>
      <c r="B22" s="34" t="s">
        <v>352</v>
      </c>
      <c r="C22" s="34" t="s">
        <v>354</v>
      </c>
      <c r="D22" s="118" t="s">
        <v>353</v>
      </c>
      <c r="E22" s="304" t="s">
        <v>395</v>
      </c>
      <c r="F22" s="310" t="s">
        <v>371</v>
      </c>
      <c r="G22" s="98">
        <f t="shared" si="1"/>
        <v>2850000</v>
      </c>
      <c r="H22" s="98">
        <v>2600000</v>
      </c>
      <c r="I22" s="63">
        <v>250000</v>
      </c>
      <c r="J22" s="63">
        <v>250000</v>
      </c>
    </row>
    <row r="23" spans="1:12" s="102" customFormat="1" ht="78.75" hidden="1" customHeight="1" x14ac:dyDescent="0.3">
      <c r="A23" s="129" t="s">
        <v>181</v>
      </c>
      <c r="B23" s="129" t="s">
        <v>182</v>
      </c>
      <c r="C23" s="129" t="s">
        <v>54</v>
      </c>
      <c r="D23" s="173" t="s">
        <v>180</v>
      </c>
      <c r="E23" s="126" t="s">
        <v>457</v>
      </c>
      <c r="F23" s="236" t="s">
        <v>458</v>
      </c>
      <c r="G23" s="172">
        <f t="shared" si="1"/>
        <v>0</v>
      </c>
      <c r="H23" s="455"/>
      <c r="I23" s="128"/>
      <c r="J23" s="456"/>
    </row>
    <row r="24" spans="1:12" ht="69.75" customHeight="1" x14ac:dyDescent="0.3">
      <c r="A24" s="127" t="s">
        <v>183</v>
      </c>
      <c r="B24" s="127" t="s">
        <v>184</v>
      </c>
      <c r="C24" s="437" t="s">
        <v>185</v>
      </c>
      <c r="D24" s="438" t="s">
        <v>186</v>
      </c>
      <c r="E24" s="304" t="s">
        <v>459</v>
      </c>
      <c r="F24" s="185" t="s">
        <v>460</v>
      </c>
      <c r="G24" s="98">
        <f t="shared" si="1"/>
        <v>331744</v>
      </c>
      <c r="H24" s="97">
        <v>221602</v>
      </c>
      <c r="I24" s="63">
        <v>110142</v>
      </c>
      <c r="J24" s="63">
        <v>110142</v>
      </c>
      <c r="K24" s="20"/>
    </row>
    <row r="25" spans="1:12" ht="39.75" customHeight="1" x14ac:dyDescent="0.3">
      <c r="A25" s="183" t="s">
        <v>483</v>
      </c>
      <c r="B25" s="34" t="s">
        <v>484</v>
      </c>
      <c r="C25" s="233" t="s">
        <v>488</v>
      </c>
      <c r="D25" s="234" t="s">
        <v>487</v>
      </c>
      <c r="E25" s="305" t="s">
        <v>464</v>
      </c>
      <c r="F25" s="310" t="s">
        <v>372</v>
      </c>
      <c r="G25" s="98">
        <f t="shared" ref="G25:G26" si="4">SUM(H25:I25)</f>
        <v>64000</v>
      </c>
      <c r="H25" s="97">
        <v>64000</v>
      </c>
      <c r="I25" s="63"/>
      <c r="J25" s="63"/>
      <c r="K25" s="20"/>
    </row>
    <row r="26" spans="1:12" ht="78" customHeight="1" x14ac:dyDescent="0.3">
      <c r="A26" s="183" t="s">
        <v>491</v>
      </c>
      <c r="B26" s="34" t="s">
        <v>492</v>
      </c>
      <c r="C26" s="233" t="s">
        <v>488</v>
      </c>
      <c r="D26" s="234" t="s">
        <v>489</v>
      </c>
      <c r="E26" s="305" t="s">
        <v>531</v>
      </c>
      <c r="F26" s="310" t="s">
        <v>532</v>
      </c>
      <c r="G26" s="98">
        <f t="shared" si="4"/>
        <v>54750</v>
      </c>
      <c r="H26" s="97">
        <v>54750</v>
      </c>
      <c r="I26" s="63"/>
      <c r="J26" s="63"/>
      <c r="K26" s="20"/>
    </row>
    <row r="27" spans="1:12" ht="42.75" customHeight="1" x14ac:dyDescent="0.3">
      <c r="A27" s="183" t="s">
        <v>461</v>
      </c>
      <c r="B27" s="34" t="s">
        <v>462</v>
      </c>
      <c r="C27" s="233"/>
      <c r="D27" s="438" t="s">
        <v>463</v>
      </c>
      <c r="E27" s="305" t="s">
        <v>464</v>
      </c>
      <c r="F27" s="310" t="s">
        <v>372</v>
      </c>
      <c r="G27" s="98">
        <f t="shared" si="1"/>
        <v>96096</v>
      </c>
      <c r="H27" s="97">
        <v>96096</v>
      </c>
      <c r="I27" s="63"/>
      <c r="J27" s="457"/>
      <c r="K27" s="20"/>
    </row>
    <row r="28" spans="1:12" s="439" customFormat="1" ht="75" customHeight="1" x14ac:dyDescent="0.35">
      <c r="A28" s="34" t="s">
        <v>485</v>
      </c>
      <c r="B28" s="34" t="s">
        <v>486</v>
      </c>
      <c r="C28" s="34" t="s">
        <v>488</v>
      </c>
      <c r="D28" s="227" t="s">
        <v>490</v>
      </c>
      <c r="E28" s="305" t="s">
        <v>531</v>
      </c>
      <c r="F28" s="310" t="s">
        <v>532</v>
      </c>
      <c r="G28" s="98">
        <f t="shared" si="1"/>
        <v>41975</v>
      </c>
      <c r="H28" s="97">
        <v>41975</v>
      </c>
      <c r="I28" s="63"/>
      <c r="J28" s="63"/>
    </row>
    <row r="29" spans="1:12" s="86" customFormat="1" ht="47.25" customHeight="1" x14ac:dyDescent="0.3">
      <c r="A29" s="175" t="s">
        <v>198</v>
      </c>
      <c r="B29" s="444"/>
      <c r="C29" s="444"/>
      <c r="D29" s="445" t="s">
        <v>152</v>
      </c>
      <c r="E29" s="446"/>
      <c r="F29" s="447"/>
      <c r="G29" s="176">
        <f>SUM(G30)</f>
        <v>11733967</v>
      </c>
      <c r="H29" s="176">
        <f t="shared" ref="H29:J29" si="5">SUM(H30)</f>
        <v>11597997</v>
      </c>
      <c r="I29" s="176">
        <f t="shared" si="5"/>
        <v>135970</v>
      </c>
      <c r="J29" s="176">
        <f t="shared" si="5"/>
        <v>135970</v>
      </c>
    </row>
    <row r="30" spans="1:12" s="86" customFormat="1" ht="45.75" customHeight="1" x14ac:dyDescent="0.3">
      <c r="A30" s="175" t="s">
        <v>197</v>
      </c>
      <c r="B30" s="444"/>
      <c r="C30" s="444"/>
      <c r="D30" s="445" t="s">
        <v>152</v>
      </c>
      <c r="E30" s="446"/>
      <c r="F30" s="447"/>
      <c r="G30" s="176">
        <f>SUM(G31:G33)</f>
        <v>11733967</v>
      </c>
      <c r="H30" s="176">
        <f t="shared" ref="H30:J30" si="6">SUM(H31:H33)</f>
        <v>11597997</v>
      </c>
      <c r="I30" s="176">
        <f t="shared" si="6"/>
        <v>135970</v>
      </c>
      <c r="J30" s="176">
        <f t="shared" si="6"/>
        <v>135970</v>
      </c>
      <c r="L30" s="96">
        <f>SUM(H30:I30)</f>
        <v>11733967</v>
      </c>
    </row>
    <row r="31" spans="1:12" s="86" customFormat="1" ht="77.25" customHeight="1" x14ac:dyDescent="0.3">
      <c r="A31" s="228" t="s">
        <v>405</v>
      </c>
      <c r="B31" s="228" t="s">
        <v>406</v>
      </c>
      <c r="C31" s="442" t="s">
        <v>44</v>
      </c>
      <c r="D31" s="132" t="s">
        <v>407</v>
      </c>
      <c r="E31" s="305" t="s">
        <v>334</v>
      </c>
      <c r="F31" s="185" t="s">
        <v>335</v>
      </c>
      <c r="G31" s="97">
        <f t="shared" ref="G31" si="7">SUM(H31:I31)</f>
        <v>10543967</v>
      </c>
      <c r="H31" s="97">
        <v>10543967</v>
      </c>
      <c r="I31" s="240"/>
      <c r="J31" s="458"/>
      <c r="L31" s="443"/>
    </row>
    <row r="32" spans="1:12" s="86" customFormat="1" ht="75" customHeight="1" x14ac:dyDescent="0.3">
      <c r="A32" s="101" t="s">
        <v>413</v>
      </c>
      <c r="B32" s="101" t="s">
        <v>415</v>
      </c>
      <c r="C32" s="101" t="s">
        <v>46</v>
      </c>
      <c r="D32" s="132" t="s">
        <v>241</v>
      </c>
      <c r="E32" s="304" t="s">
        <v>361</v>
      </c>
      <c r="F32" s="310" t="s">
        <v>362</v>
      </c>
      <c r="G32" s="98">
        <f>SUM(H32:I32)</f>
        <v>700000</v>
      </c>
      <c r="H32" s="97">
        <v>700000</v>
      </c>
      <c r="I32" s="240"/>
      <c r="J32" s="458"/>
      <c r="L32" s="142"/>
    </row>
    <row r="33" spans="1:12" ht="57" customHeight="1" x14ac:dyDescent="0.3">
      <c r="A33" s="101" t="s">
        <v>413</v>
      </c>
      <c r="B33" s="101" t="s">
        <v>415</v>
      </c>
      <c r="C33" s="101" t="s">
        <v>46</v>
      </c>
      <c r="D33" s="132" t="s">
        <v>241</v>
      </c>
      <c r="E33" s="304" t="s">
        <v>526</v>
      </c>
      <c r="F33" s="185" t="s">
        <v>525</v>
      </c>
      <c r="G33" s="98">
        <f>SUM(H33:I33)</f>
        <v>490000</v>
      </c>
      <c r="H33" s="63">
        <v>354030</v>
      </c>
      <c r="I33" s="63">
        <v>135970</v>
      </c>
      <c r="J33" s="63">
        <v>135970</v>
      </c>
      <c r="K33" s="20"/>
    </row>
    <row r="34" spans="1:12" s="99" customFormat="1" ht="57.75" customHeight="1" x14ac:dyDescent="0.3">
      <c r="A34" s="175" t="s">
        <v>195</v>
      </c>
      <c r="B34" s="433"/>
      <c r="C34" s="433"/>
      <c r="D34" s="199" t="s">
        <v>478</v>
      </c>
      <c r="E34" s="424"/>
      <c r="F34" s="425"/>
      <c r="G34" s="198">
        <f>SUM(G35)</f>
        <v>33707900</v>
      </c>
      <c r="H34" s="198">
        <f t="shared" ref="H34:J34" si="8">SUM(H35)</f>
        <v>12707900</v>
      </c>
      <c r="I34" s="198">
        <f t="shared" si="8"/>
        <v>21000000</v>
      </c>
      <c r="J34" s="198">
        <f t="shared" si="8"/>
        <v>21000000</v>
      </c>
    </row>
    <row r="35" spans="1:12" s="99" customFormat="1" ht="60.75" customHeight="1" x14ac:dyDescent="0.3">
      <c r="A35" s="175" t="s">
        <v>194</v>
      </c>
      <c r="B35" s="433"/>
      <c r="C35" s="433"/>
      <c r="D35" s="199" t="s">
        <v>478</v>
      </c>
      <c r="E35" s="424"/>
      <c r="F35" s="425"/>
      <c r="G35" s="198">
        <f>SUM(G36:G50)</f>
        <v>33707900</v>
      </c>
      <c r="H35" s="198">
        <f t="shared" ref="H35:J35" si="9">SUM(H36:H50)</f>
        <v>12707900</v>
      </c>
      <c r="I35" s="198">
        <f t="shared" si="9"/>
        <v>21000000</v>
      </c>
      <c r="J35" s="198">
        <f t="shared" si="9"/>
        <v>21000000</v>
      </c>
      <c r="L35" s="426">
        <f>SUM(H34:I34)</f>
        <v>33707900</v>
      </c>
    </row>
    <row r="36" spans="1:12" s="285" customFormat="1" ht="45" customHeight="1" x14ac:dyDescent="0.3">
      <c r="A36" s="34" t="s">
        <v>498</v>
      </c>
      <c r="B36" s="34" t="s">
        <v>350</v>
      </c>
      <c r="C36" s="34" t="s">
        <v>349</v>
      </c>
      <c r="D36" s="124" t="s">
        <v>348</v>
      </c>
      <c r="E36" s="305" t="s">
        <v>527</v>
      </c>
      <c r="F36" s="185" t="s">
        <v>528</v>
      </c>
      <c r="G36" s="98">
        <f t="shared" ref="G36:G41" si="10">SUM(H36:I36)</f>
        <v>20000000</v>
      </c>
      <c r="H36" s="97"/>
      <c r="I36" s="97">
        <v>20000000</v>
      </c>
      <c r="J36" s="97">
        <v>20000000</v>
      </c>
      <c r="L36" s="430"/>
    </row>
    <row r="37" spans="1:12" s="388" customFormat="1" ht="75" hidden="1" customHeight="1" x14ac:dyDescent="0.3">
      <c r="A37" s="34" t="s">
        <v>497</v>
      </c>
      <c r="B37" s="34" t="s">
        <v>329</v>
      </c>
      <c r="C37" s="34" t="s">
        <v>328</v>
      </c>
      <c r="D37" s="225" t="s">
        <v>327</v>
      </c>
      <c r="E37" s="305" t="s">
        <v>527</v>
      </c>
      <c r="F37" s="185" t="s">
        <v>528</v>
      </c>
      <c r="G37" s="98">
        <f t="shared" si="10"/>
        <v>0</v>
      </c>
      <c r="H37" s="97"/>
      <c r="I37" s="428"/>
      <c r="J37" s="428"/>
      <c r="L37" s="429"/>
    </row>
    <row r="38" spans="1:12" s="388" customFormat="1" ht="43.5" customHeight="1" x14ac:dyDescent="0.3">
      <c r="A38" s="34" t="s">
        <v>499</v>
      </c>
      <c r="B38" s="34" t="s">
        <v>160</v>
      </c>
      <c r="C38" s="34" t="s">
        <v>77</v>
      </c>
      <c r="D38" s="118" t="s">
        <v>161</v>
      </c>
      <c r="E38" s="305" t="s">
        <v>527</v>
      </c>
      <c r="F38" s="185" t="s">
        <v>528</v>
      </c>
      <c r="G38" s="98">
        <f t="shared" si="10"/>
        <v>50000</v>
      </c>
      <c r="H38" s="97">
        <v>50000</v>
      </c>
      <c r="I38" s="428"/>
      <c r="J38" s="428"/>
      <c r="L38" s="429"/>
    </row>
    <row r="39" spans="1:12" s="388" customFormat="1" ht="60.75" hidden="1" customHeight="1" x14ac:dyDescent="0.3">
      <c r="A39" s="34" t="s">
        <v>500</v>
      </c>
      <c r="B39" s="34" t="s">
        <v>162</v>
      </c>
      <c r="C39" s="34" t="s">
        <v>77</v>
      </c>
      <c r="D39" s="118" t="s">
        <v>163</v>
      </c>
      <c r="E39" s="305" t="s">
        <v>527</v>
      </c>
      <c r="F39" s="185" t="s">
        <v>528</v>
      </c>
      <c r="G39" s="98">
        <f t="shared" si="10"/>
        <v>0</v>
      </c>
      <c r="H39" s="97"/>
      <c r="I39" s="428"/>
      <c r="J39" s="428"/>
      <c r="L39" s="429"/>
    </row>
    <row r="40" spans="1:12" s="388" customFormat="1" ht="41.25" customHeight="1" x14ac:dyDescent="0.3">
      <c r="A40" s="34" t="s">
        <v>501</v>
      </c>
      <c r="B40" s="34" t="s">
        <v>164</v>
      </c>
      <c r="C40" s="34" t="s">
        <v>77</v>
      </c>
      <c r="D40" s="124" t="s">
        <v>13</v>
      </c>
      <c r="E40" s="305" t="s">
        <v>527</v>
      </c>
      <c r="F40" s="185" t="s">
        <v>528</v>
      </c>
      <c r="G40" s="98">
        <f t="shared" si="10"/>
        <v>2099260</v>
      </c>
      <c r="H40" s="97">
        <v>2099260</v>
      </c>
      <c r="I40" s="428"/>
      <c r="J40" s="428"/>
      <c r="L40" s="429"/>
    </row>
    <row r="41" spans="1:12" s="388" customFormat="1" ht="39" customHeight="1" x14ac:dyDescent="0.3">
      <c r="A41" s="34" t="s">
        <v>502</v>
      </c>
      <c r="B41" s="34" t="s">
        <v>166</v>
      </c>
      <c r="C41" s="34" t="s">
        <v>77</v>
      </c>
      <c r="D41" s="124" t="s">
        <v>165</v>
      </c>
      <c r="E41" s="305" t="s">
        <v>527</v>
      </c>
      <c r="F41" s="185" t="s">
        <v>528</v>
      </c>
      <c r="G41" s="98">
        <f t="shared" si="10"/>
        <v>3391800</v>
      </c>
      <c r="H41" s="97">
        <v>3391800</v>
      </c>
      <c r="I41" s="428"/>
      <c r="J41" s="428"/>
      <c r="L41" s="429"/>
    </row>
    <row r="42" spans="1:12" s="285" customFormat="1" ht="76.5" customHeight="1" x14ac:dyDescent="0.3">
      <c r="A42" s="122" t="s">
        <v>201</v>
      </c>
      <c r="B42" s="310">
        <v>3031</v>
      </c>
      <c r="C42" s="310">
        <v>1030</v>
      </c>
      <c r="D42" s="132" t="s">
        <v>206</v>
      </c>
      <c r="E42" s="304" t="s">
        <v>344</v>
      </c>
      <c r="F42" s="185" t="s">
        <v>346</v>
      </c>
      <c r="G42" s="98">
        <f t="shared" ref="G42:G49" si="11">SUM(H42:I42)</f>
        <v>224000</v>
      </c>
      <c r="H42" s="97">
        <v>224000</v>
      </c>
      <c r="I42" s="97"/>
      <c r="J42" s="97"/>
      <c r="L42" s="284"/>
    </row>
    <row r="43" spans="1:12" ht="77.25" customHeight="1" x14ac:dyDescent="0.3">
      <c r="A43" s="122" t="s">
        <v>204</v>
      </c>
      <c r="B43" s="557" t="s">
        <v>203</v>
      </c>
      <c r="C43" s="558" t="s">
        <v>55</v>
      </c>
      <c r="D43" s="132" t="s">
        <v>207</v>
      </c>
      <c r="E43" s="304" t="s">
        <v>344</v>
      </c>
      <c r="F43" s="185" t="s">
        <v>346</v>
      </c>
      <c r="G43" s="98">
        <f t="shared" si="11"/>
        <v>38400</v>
      </c>
      <c r="H43" s="97">
        <v>38400</v>
      </c>
      <c r="I43" s="63"/>
      <c r="J43" s="63"/>
      <c r="K43" s="20"/>
      <c r="L43" s="99"/>
    </row>
    <row r="44" spans="1:12" s="232" customFormat="1" ht="72" customHeight="1" x14ac:dyDescent="0.3">
      <c r="A44" s="122" t="s">
        <v>205</v>
      </c>
      <c r="B44" s="122" t="s">
        <v>202</v>
      </c>
      <c r="C44" s="119" t="s">
        <v>55</v>
      </c>
      <c r="D44" s="559" t="s">
        <v>21</v>
      </c>
      <c r="E44" s="304" t="s">
        <v>344</v>
      </c>
      <c r="F44" s="185" t="s">
        <v>346</v>
      </c>
      <c r="G44" s="98">
        <f t="shared" si="11"/>
        <v>2960640</v>
      </c>
      <c r="H44" s="97">
        <v>2960640</v>
      </c>
      <c r="I44" s="63"/>
      <c r="J44" s="63"/>
      <c r="L44" s="432"/>
    </row>
    <row r="45" spans="1:12" s="232" customFormat="1" ht="72" customHeight="1" x14ac:dyDescent="0.3">
      <c r="A45" s="122" t="s">
        <v>503</v>
      </c>
      <c r="B45" s="122" t="s">
        <v>504</v>
      </c>
      <c r="C45" s="119" t="s">
        <v>55</v>
      </c>
      <c r="D45" s="132" t="s">
        <v>479</v>
      </c>
      <c r="E45" s="304" t="s">
        <v>344</v>
      </c>
      <c r="F45" s="185" t="s">
        <v>346</v>
      </c>
      <c r="G45" s="98">
        <f t="shared" ref="G45:G47" si="12">SUM(H45:I45)</f>
        <v>40000</v>
      </c>
      <c r="H45" s="97">
        <v>40000</v>
      </c>
      <c r="I45" s="63"/>
      <c r="J45" s="63"/>
      <c r="L45" s="432"/>
    </row>
    <row r="46" spans="1:12" s="232" customFormat="1" ht="72" customHeight="1" x14ac:dyDescent="0.3">
      <c r="A46" s="34" t="s">
        <v>505</v>
      </c>
      <c r="B46" s="34" t="s">
        <v>169</v>
      </c>
      <c r="C46" s="34" t="s">
        <v>49</v>
      </c>
      <c r="D46" s="227" t="s">
        <v>168</v>
      </c>
      <c r="E46" s="305" t="s">
        <v>359</v>
      </c>
      <c r="F46" s="310" t="s">
        <v>357</v>
      </c>
      <c r="G46" s="98">
        <f t="shared" ref="G46" si="13">SUM(H46:I46)</f>
        <v>24800</v>
      </c>
      <c r="H46" s="97">
        <v>24800</v>
      </c>
      <c r="I46" s="63"/>
      <c r="J46" s="63"/>
      <c r="L46" s="432"/>
    </row>
    <row r="47" spans="1:12" s="232" customFormat="1" ht="72" customHeight="1" x14ac:dyDescent="0.3">
      <c r="A47" s="34" t="s">
        <v>509</v>
      </c>
      <c r="B47" s="34" t="s">
        <v>170</v>
      </c>
      <c r="C47" s="34" t="s">
        <v>49</v>
      </c>
      <c r="D47" s="227" t="s">
        <v>171</v>
      </c>
      <c r="E47" s="305" t="s">
        <v>359</v>
      </c>
      <c r="F47" s="310" t="s">
        <v>357</v>
      </c>
      <c r="G47" s="98">
        <f t="shared" si="12"/>
        <v>1500</v>
      </c>
      <c r="H47" s="97">
        <v>1500</v>
      </c>
      <c r="I47" s="63"/>
      <c r="J47" s="63"/>
      <c r="L47" s="432"/>
    </row>
    <row r="48" spans="1:12" s="232" customFormat="1" ht="79.5" customHeight="1" x14ac:dyDescent="0.3">
      <c r="A48" s="122" t="s">
        <v>213</v>
      </c>
      <c r="B48" s="130" t="s">
        <v>214</v>
      </c>
      <c r="C48" s="101" t="s">
        <v>20</v>
      </c>
      <c r="D48" s="123" t="s">
        <v>480</v>
      </c>
      <c r="E48" s="304" t="s">
        <v>344</v>
      </c>
      <c r="F48" s="185" t="s">
        <v>346</v>
      </c>
      <c r="G48" s="98">
        <f t="shared" si="11"/>
        <v>66500</v>
      </c>
      <c r="H48" s="97">
        <v>66500</v>
      </c>
      <c r="I48" s="63"/>
      <c r="J48" s="63"/>
      <c r="L48" s="432"/>
    </row>
    <row r="49" spans="1:12" ht="70.900000000000006" customHeight="1" x14ac:dyDescent="0.3">
      <c r="A49" s="101" t="s">
        <v>215</v>
      </c>
      <c r="B49" s="122" t="s">
        <v>174</v>
      </c>
      <c r="C49" s="101" t="s">
        <v>48</v>
      </c>
      <c r="D49" s="123" t="s">
        <v>175</v>
      </c>
      <c r="E49" s="304" t="s">
        <v>344</v>
      </c>
      <c r="F49" s="185" t="s">
        <v>346</v>
      </c>
      <c r="G49" s="98">
        <f t="shared" si="11"/>
        <v>3811000</v>
      </c>
      <c r="H49" s="63">
        <v>3811000</v>
      </c>
      <c r="I49" s="63"/>
      <c r="J49" s="63"/>
      <c r="K49" s="20"/>
      <c r="L49" s="99"/>
    </row>
    <row r="50" spans="1:12" ht="112.5" customHeight="1" x14ac:dyDescent="0.3">
      <c r="A50" s="545" t="s">
        <v>510</v>
      </c>
      <c r="B50" s="545" t="s">
        <v>325</v>
      </c>
      <c r="C50" s="546" t="s">
        <v>286</v>
      </c>
      <c r="D50" s="123" t="s">
        <v>326</v>
      </c>
      <c r="E50" s="305" t="s">
        <v>547</v>
      </c>
      <c r="F50" s="185" t="s">
        <v>548</v>
      </c>
      <c r="G50" s="98">
        <f t="shared" ref="G50" si="14">SUM(H50:I50)</f>
        <v>1000000</v>
      </c>
      <c r="H50" s="63"/>
      <c r="I50" s="63">
        <v>1000000</v>
      </c>
      <c r="J50" s="63">
        <v>1000000</v>
      </c>
      <c r="K50" s="20"/>
      <c r="L50" s="99"/>
    </row>
    <row r="51" spans="1:12" s="86" customFormat="1" ht="54" customHeight="1" x14ac:dyDescent="0.3">
      <c r="A51" s="175" t="s">
        <v>22</v>
      </c>
      <c r="B51" s="423"/>
      <c r="C51" s="423"/>
      <c r="D51" s="199" t="s">
        <v>465</v>
      </c>
      <c r="E51" s="424"/>
      <c r="F51" s="425"/>
      <c r="G51" s="198">
        <f t="shared" ref="G51:G83" si="15">SUM(H51:I51)</f>
        <v>7683827</v>
      </c>
      <c r="H51" s="176">
        <f>SUM(H52)</f>
        <v>7451467</v>
      </c>
      <c r="I51" s="176">
        <f t="shared" ref="I51:J51" si="16">SUM(I52)</f>
        <v>232360</v>
      </c>
      <c r="J51" s="176">
        <f t="shared" si="16"/>
        <v>180360</v>
      </c>
    </row>
    <row r="52" spans="1:12" s="86" customFormat="1" ht="57" customHeight="1" x14ac:dyDescent="0.3">
      <c r="A52" s="175" t="s">
        <v>23</v>
      </c>
      <c r="B52" s="423"/>
      <c r="C52" s="423"/>
      <c r="D52" s="199" t="s">
        <v>465</v>
      </c>
      <c r="E52" s="424"/>
      <c r="F52" s="425"/>
      <c r="G52" s="176">
        <f>SUM(G53:G64)</f>
        <v>7683827</v>
      </c>
      <c r="H52" s="176">
        <f t="shared" ref="H52:J52" si="17">SUM(H53:H64)</f>
        <v>7451467</v>
      </c>
      <c r="I52" s="176">
        <f t="shared" si="17"/>
        <v>232360</v>
      </c>
      <c r="J52" s="176">
        <f t="shared" si="17"/>
        <v>180360</v>
      </c>
      <c r="L52" s="436">
        <f>SUM(H52:I52)</f>
        <v>7683827</v>
      </c>
    </row>
    <row r="53" spans="1:12" s="100" customFormat="1" ht="64.5" customHeight="1" x14ac:dyDescent="0.3">
      <c r="A53" s="101" t="s">
        <v>401</v>
      </c>
      <c r="B53" s="101" t="s">
        <v>402</v>
      </c>
      <c r="C53" s="101" t="s">
        <v>45</v>
      </c>
      <c r="D53" s="434" t="s">
        <v>511</v>
      </c>
      <c r="E53" s="304" t="s">
        <v>526</v>
      </c>
      <c r="F53" s="185" t="s">
        <v>525</v>
      </c>
      <c r="G53" s="98">
        <f>SUM(H53:I53)</f>
        <v>83230</v>
      </c>
      <c r="H53" s="240">
        <v>65230</v>
      </c>
      <c r="I53" s="240">
        <v>18000</v>
      </c>
      <c r="J53" s="240">
        <v>18000</v>
      </c>
      <c r="L53" s="389"/>
    </row>
    <row r="54" spans="1:12" s="86" customFormat="1" ht="82.5" customHeight="1" x14ac:dyDescent="0.3">
      <c r="A54" s="101" t="s">
        <v>512</v>
      </c>
      <c r="B54" s="101" t="s">
        <v>170</v>
      </c>
      <c r="C54" s="101" t="s">
        <v>49</v>
      </c>
      <c r="D54" s="434" t="s">
        <v>171</v>
      </c>
      <c r="E54" s="305" t="s">
        <v>466</v>
      </c>
      <c r="F54" s="310" t="s">
        <v>357</v>
      </c>
      <c r="G54" s="98">
        <f t="shared" ref="G54:G55" si="18">SUM(H54:I54)</f>
        <v>1142320</v>
      </c>
      <c r="H54" s="240">
        <v>1142320</v>
      </c>
      <c r="I54" s="458"/>
      <c r="J54" s="458"/>
      <c r="L54" s="96"/>
    </row>
    <row r="55" spans="1:12" s="100" customFormat="1" ht="72.599999999999994" hidden="1" customHeight="1" x14ac:dyDescent="0.3">
      <c r="A55" s="383" t="s">
        <v>529</v>
      </c>
      <c r="B55" s="383" t="s">
        <v>174</v>
      </c>
      <c r="C55" s="383" t="s">
        <v>48</v>
      </c>
      <c r="D55" s="390" t="s">
        <v>175</v>
      </c>
      <c r="E55" s="174" t="s">
        <v>466</v>
      </c>
      <c r="F55" s="236" t="s">
        <v>357</v>
      </c>
      <c r="G55" s="172">
        <f t="shared" si="18"/>
        <v>0</v>
      </c>
      <c r="H55" s="391"/>
      <c r="I55" s="421"/>
      <c r="J55" s="421"/>
    </row>
    <row r="56" spans="1:12" ht="117.75" customHeight="1" x14ac:dyDescent="0.3">
      <c r="A56" s="228" t="s">
        <v>513</v>
      </c>
      <c r="B56" s="127" t="s">
        <v>142</v>
      </c>
      <c r="C56" s="228" t="s">
        <v>49</v>
      </c>
      <c r="D56" s="170" t="s">
        <v>15</v>
      </c>
      <c r="E56" s="305" t="s">
        <v>360</v>
      </c>
      <c r="F56" s="310" t="s">
        <v>358</v>
      </c>
      <c r="G56" s="98">
        <f>SUM(H56:I56)</f>
        <v>529470</v>
      </c>
      <c r="H56" s="98">
        <v>529470</v>
      </c>
      <c r="I56" s="63"/>
      <c r="J56" s="457"/>
      <c r="K56" s="20"/>
    </row>
    <row r="57" spans="1:12" ht="59.25" customHeight="1" x14ac:dyDescent="0.3">
      <c r="A57" s="101" t="s">
        <v>218</v>
      </c>
      <c r="B57" s="101" t="s">
        <v>220</v>
      </c>
      <c r="C57" s="101" t="s">
        <v>58</v>
      </c>
      <c r="D57" s="434" t="s">
        <v>217</v>
      </c>
      <c r="E57" s="304" t="s">
        <v>526</v>
      </c>
      <c r="F57" s="185" t="s">
        <v>525</v>
      </c>
      <c r="G57" s="98">
        <f>SUM(H57:I57)</f>
        <v>228000</v>
      </c>
      <c r="H57" s="98">
        <v>160400</v>
      </c>
      <c r="I57" s="63">
        <v>67600</v>
      </c>
      <c r="J57" s="63">
        <v>67600</v>
      </c>
      <c r="K57" s="20"/>
    </row>
    <row r="58" spans="1:12" s="86" customFormat="1" ht="57.75" customHeight="1" x14ac:dyDescent="0.3">
      <c r="A58" s="183" t="s">
        <v>223</v>
      </c>
      <c r="B58" s="183" t="s">
        <v>224</v>
      </c>
      <c r="C58" s="183" t="s">
        <v>60</v>
      </c>
      <c r="D58" s="196" t="s">
        <v>225</v>
      </c>
      <c r="E58" s="304" t="s">
        <v>345</v>
      </c>
      <c r="F58" s="185" t="s">
        <v>373</v>
      </c>
      <c r="G58" s="98">
        <f>SUM(H58:I58)</f>
        <v>1836760</v>
      </c>
      <c r="H58" s="63">
        <v>1750000</v>
      </c>
      <c r="I58" s="63">
        <v>86760</v>
      </c>
      <c r="J58" s="63">
        <v>34760</v>
      </c>
    </row>
    <row r="59" spans="1:12" s="86" customFormat="1" ht="47.25" customHeight="1" x14ac:dyDescent="0.3">
      <c r="A59" s="183" t="s">
        <v>227</v>
      </c>
      <c r="B59" s="183" t="s">
        <v>228</v>
      </c>
      <c r="C59" s="183" t="s">
        <v>60</v>
      </c>
      <c r="D59" s="197" t="s">
        <v>226</v>
      </c>
      <c r="E59" s="304" t="s">
        <v>345</v>
      </c>
      <c r="F59" s="185" t="s">
        <v>373</v>
      </c>
      <c r="G59" s="98">
        <f>SUM(H59:I59)</f>
        <v>1888950</v>
      </c>
      <c r="H59" s="63">
        <v>1858950</v>
      </c>
      <c r="I59" s="63">
        <v>30000</v>
      </c>
      <c r="J59" s="63">
        <v>30000</v>
      </c>
    </row>
    <row r="60" spans="1:12" s="86" customFormat="1" ht="57" customHeight="1" x14ac:dyDescent="0.3">
      <c r="A60" s="183" t="s">
        <v>514</v>
      </c>
      <c r="B60" s="34" t="s">
        <v>144</v>
      </c>
      <c r="C60" s="435" t="s">
        <v>47</v>
      </c>
      <c r="D60" s="132" t="s">
        <v>17</v>
      </c>
      <c r="E60" s="304" t="s">
        <v>526</v>
      </c>
      <c r="F60" s="185" t="s">
        <v>525</v>
      </c>
      <c r="G60" s="98">
        <f>SUM(H60:I60)</f>
        <v>212104</v>
      </c>
      <c r="H60" s="63">
        <v>182104</v>
      </c>
      <c r="I60" s="63">
        <v>30000</v>
      </c>
      <c r="J60" s="63">
        <v>30000</v>
      </c>
    </row>
    <row r="61" spans="1:12" s="86" customFormat="1" ht="71.25" customHeight="1" x14ac:dyDescent="0.3">
      <c r="A61" s="183" t="s">
        <v>514</v>
      </c>
      <c r="B61" s="34" t="s">
        <v>144</v>
      </c>
      <c r="C61" s="435" t="s">
        <v>47</v>
      </c>
      <c r="D61" s="132" t="s">
        <v>17</v>
      </c>
      <c r="E61" s="304" t="s">
        <v>361</v>
      </c>
      <c r="F61" s="185" t="s">
        <v>530</v>
      </c>
      <c r="G61" s="98">
        <f t="shared" ref="G61:G63" si="19">SUM(H61:I61)</f>
        <v>1216658</v>
      </c>
      <c r="H61" s="63">
        <v>1216658</v>
      </c>
      <c r="I61" s="63"/>
      <c r="J61" s="63"/>
    </row>
    <row r="62" spans="1:12" s="86" customFormat="1" ht="70.5" customHeight="1" x14ac:dyDescent="0.3">
      <c r="A62" s="34" t="s">
        <v>515</v>
      </c>
      <c r="B62" s="34" t="s">
        <v>145</v>
      </c>
      <c r="C62" s="230" t="s">
        <v>47</v>
      </c>
      <c r="D62" s="132" t="s">
        <v>16</v>
      </c>
      <c r="E62" s="304" t="s">
        <v>361</v>
      </c>
      <c r="F62" s="185" t="s">
        <v>530</v>
      </c>
      <c r="G62" s="98">
        <f t="shared" si="19"/>
        <v>329735</v>
      </c>
      <c r="H62" s="63">
        <v>329735</v>
      </c>
      <c r="I62" s="63"/>
      <c r="J62" s="63"/>
    </row>
    <row r="63" spans="1:12" ht="75" customHeight="1" x14ac:dyDescent="0.3">
      <c r="A63" s="34" t="s">
        <v>516</v>
      </c>
      <c r="B63" s="34" t="s">
        <v>317</v>
      </c>
      <c r="C63" s="230" t="s">
        <v>47</v>
      </c>
      <c r="D63" s="132" t="s">
        <v>318</v>
      </c>
      <c r="E63" s="304" t="s">
        <v>361</v>
      </c>
      <c r="F63" s="185" t="s">
        <v>530</v>
      </c>
      <c r="G63" s="98">
        <f t="shared" si="19"/>
        <v>216600</v>
      </c>
      <c r="H63" s="98">
        <v>216600</v>
      </c>
      <c r="I63" s="63"/>
      <c r="J63" s="457"/>
      <c r="K63" s="20"/>
    </row>
    <row r="64" spans="1:12" s="100" customFormat="1" ht="57.75" hidden="1" customHeight="1" x14ac:dyDescent="0.3">
      <c r="A64" s="381" t="s">
        <v>467</v>
      </c>
      <c r="B64" s="381" t="s">
        <v>468</v>
      </c>
      <c r="C64" s="381" t="s">
        <v>233</v>
      </c>
      <c r="D64" s="384" t="s">
        <v>469</v>
      </c>
      <c r="E64" s="126" t="s">
        <v>345</v>
      </c>
      <c r="F64" s="184" t="s">
        <v>373</v>
      </c>
      <c r="G64" s="379">
        <f t="shared" si="15"/>
        <v>0</v>
      </c>
      <c r="H64" s="380"/>
      <c r="I64" s="380"/>
      <c r="J64" s="380"/>
    </row>
    <row r="65" spans="1:12" s="86" customFormat="1" ht="93.75" customHeight="1" x14ac:dyDescent="0.3">
      <c r="A65" s="175" t="s">
        <v>428</v>
      </c>
      <c r="B65" s="423"/>
      <c r="C65" s="423"/>
      <c r="D65" s="199" t="s">
        <v>429</v>
      </c>
      <c r="E65" s="424"/>
      <c r="F65" s="425"/>
      <c r="G65" s="198">
        <f t="shared" si="15"/>
        <v>108687188</v>
      </c>
      <c r="H65" s="176">
        <f>SUM(H66)</f>
        <v>52716169</v>
      </c>
      <c r="I65" s="176">
        <f t="shared" ref="I65:J65" si="20">SUM(I66)</f>
        <v>55971019</v>
      </c>
      <c r="J65" s="176">
        <f t="shared" si="20"/>
        <v>55528019</v>
      </c>
    </row>
    <row r="66" spans="1:12" s="86" customFormat="1" ht="93" customHeight="1" x14ac:dyDescent="0.3">
      <c r="A66" s="175" t="s">
        <v>430</v>
      </c>
      <c r="B66" s="423"/>
      <c r="C66" s="423"/>
      <c r="D66" s="199" t="s">
        <v>429</v>
      </c>
      <c r="E66" s="424"/>
      <c r="F66" s="425"/>
      <c r="G66" s="198">
        <f t="shared" ref="G66:H66" si="21">SUM(G67:G86)</f>
        <v>108687188</v>
      </c>
      <c r="H66" s="198">
        <f t="shared" si="21"/>
        <v>52716169</v>
      </c>
      <c r="I66" s="198">
        <f>SUM(I67:I86)</f>
        <v>55971019</v>
      </c>
      <c r="J66" s="198">
        <f>SUM(J67:J86)</f>
        <v>55528019</v>
      </c>
      <c r="L66" s="96">
        <f>SUM(H66:I66)</f>
        <v>108687188</v>
      </c>
    </row>
    <row r="67" spans="1:12" s="419" customFormat="1" ht="127.5" customHeight="1" x14ac:dyDescent="0.3">
      <c r="A67" s="34" t="s">
        <v>517</v>
      </c>
      <c r="B67" s="34" t="s">
        <v>406</v>
      </c>
      <c r="C67" s="230" t="s">
        <v>44</v>
      </c>
      <c r="D67" s="418" t="s">
        <v>407</v>
      </c>
      <c r="E67" s="305" t="s">
        <v>337</v>
      </c>
      <c r="F67" s="185" t="s">
        <v>336</v>
      </c>
      <c r="G67" s="98">
        <f t="shared" ref="G67:G69" si="22">SUM(H67:I67)</f>
        <v>6069661</v>
      </c>
      <c r="H67" s="283"/>
      <c r="I67" s="97">
        <v>6069661</v>
      </c>
      <c r="J67" s="97">
        <v>6069661</v>
      </c>
      <c r="L67" s="420"/>
    </row>
    <row r="68" spans="1:12" s="100" customFormat="1" ht="138.75" hidden="1" customHeight="1" x14ac:dyDescent="0.3">
      <c r="A68" s="383" t="s">
        <v>470</v>
      </c>
      <c r="B68" s="383" t="s">
        <v>432</v>
      </c>
      <c r="C68" s="378" t="s">
        <v>47</v>
      </c>
      <c r="D68" s="126" t="s">
        <v>433</v>
      </c>
      <c r="E68" s="174" t="s">
        <v>337</v>
      </c>
      <c r="F68" s="184" t="s">
        <v>336</v>
      </c>
      <c r="G68" s="172">
        <f t="shared" si="15"/>
        <v>0</v>
      </c>
      <c r="H68" s="391"/>
      <c r="I68" s="391"/>
      <c r="J68" s="391"/>
    </row>
    <row r="69" spans="1:12" s="86" customFormat="1" ht="76.5" customHeight="1" x14ac:dyDescent="0.3">
      <c r="A69" s="101" t="s">
        <v>482</v>
      </c>
      <c r="B69" s="101" t="s">
        <v>230</v>
      </c>
      <c r="C69" s="34" t="s">
        <v>286</v>
      </c>
      <c r="D69" s="304" t="s">
        <v>231</v>
      </c>
      <c r="E69" s="304" t="s">
        <v>367</v>
      </c>
      <c r="F69" s="185" t="s">
        <v>368</v>
      </c>
      <c r="G69" s="98">
        <f t="shared" si="22"/>
        <v>10000000</v>
      </c>
      <c r="H69" s="240"/>
      <c r="I69" s="240">
        <v>10000000</v>
      </c>
      <c r="J69" s="240">
        <v>10000000</v>
      </c>
    </row>
    <row r="70" spans="1:12" s="100" customFormat="1" ht="131.25" customHeight="1" x14ac:dyDescent="0.3">
      <c r="A70" s="101" t="s">
        <v>518</v>
      </c>
      <c r="B70" s="101" t="s">
        <v>273</v>
      </c>
      <c r="C70" s="34" t="s">
        <v>50</v>
      </c>
      <c r="D70" s="304" t="s">
        <v>520</v>
      </c>
      <c r="E70" s="305" t="s">
        <v>337</v>
      </c>
      <c r="F70" s="185" t="s">
        <v>336</v>
      </c>
      <c r="G70" s="98">
        <f t="shared" ref="G70:G71" si="23">SUM(H70:I70)</f>
        <v>16200000</v>
      </c>
      <c r="H70" s="391"/>
      <c r="I70" s="240">
        <v>16200000</v>
      </c>
      <c r="J70" s="240">
        <v>16200000</v>
      </c>
    </row>
    <row r="71" spans="1:12" s="86" customFormat="1" ht="75.75" customHeight="1" x14ac:dyDescent="0.3">
      <c r="A71" s="101" t="s">
        <v>519</v>
      </c>
      <c r="B71" s="101" t="s">
        <v>330</v>
      </c>
      <c r="C71" s="34" t="s">
        <v>50</v>
      </c>
      <c r="D71" s="304" t="s">
        <v>331</v>
      </c>
      <c r="E71" s="305" t="s">
        <v>363</v>
      </c>
      <c r="F71" s="185" t="s">
        <v>471</v>
      </c>
      <c r="G71" s="98">
        <f t="shared" si="23"/>
        <v>6713680</v>
      </c>
      <c r="H71" s="240">
        <v>4991680</v>
      </c>
      <c r="I71" s="240">
        <v>1722000</v>
      </c>
      <c r="J71" s="240">
        <v>1722000</v>
      </c>
    </row>
    <row r="72" spans="1:12" s="100" customFormat="1" ht="96.75" hidden="1" customHeight="1" x14ac:dyDescent="0.3">
      <c r="A72" s="383" t="s">
        <v>434</v>
      </c>
      <c r="B72" s="383" t="s">
        <v>288</v>
      </c>
      <c r="C72" s="378" t="s">
        <v>50</v>
      </c>
      <c r="D72" s="392" t="s">
        <v>287</v>
      </c>
      <c r="E72" s="174" t="s">
        <v>363</v>
      </c>
      <c r="F72" s="184" t="s">
        <v>471</v>
      </c>
      <c r="G72" s="172">
        <f t="shared" si="15"/>
        <v>0</v>
      </c>
      <c r="H72" s="391"/>
      <c r="I72" s="421"/>
      <c r="J72" s="421"/>
    </row>
    <row r="73" spans="1:12" s="226" customFormat="1" ht="93.75" customHeight="1" x14ac:dyDescent="0.3">
      <c r="A73" s="34" t="s">
        <v>434</v>
      </c>
      <c r="B73" s="34" t="s">
        <v>288</v>
      </c>
      <c r="C73" s="230" t="s">
        <v>50</v>
      </c>
      <c r="D73" s="229" t="s">
        <v>287</v>
      </c>
      <c r="E73" s="304" t="s">
        <v>305</v>
      </c>
      <c r="F73" s="310" t="s">
        <v>295</v>
      </c>
      <c r="G73" s="98">
        <f>SUM(H73:I73)</f>
        <v>17900112</v>
      </c>
      <c r="H73" s="98">
        <v>17900112</v>
      </c>
      <c r="I73" s="98"/>
      <c r="J73" s="98"/>
    </row>
    <row r="74" spans="1:12" s="226" customFormat="1" ht="78" customHeight="1" x14ac:dyDescent="0.3">
      <c r="A74" s="127" t="s">
        <v>521</v>
      </c>
      <c r="B74" s="127" t="s">
        <v>176</v>
      </c>
      <c r="C74" s="127" t="s">
        <v>50</v>
      </c>
      <c r="D74" s="231" t="s">
        <v>177</v>
      </c>
      <c r="E74" s="304" t="s">
        <v>363</v>
      </c>
      <c r="F74" s="185" t="s">
        <v>364</v>
      </c>
      <c r="G74" s="98">
        <f>SUM(H74:I74)</f>
        <v>30022348</v>
      </c>
      <c r="H74" s="98">
        <v>24566768</v>
      </c>
      <c r="I74" s="63">
        <v>5455580</v>
      </c>
      <c r="J74" s="63">
        <v>5455580</v>
      </c>
    </row>
    <row r="75" spans="1:12" s="226" customFormat="1" ht="94.9" customHeight="1" x14ac:dyDescent="0.3">
      <c r="A75" s="127" t="s">
        <v>521</v>
      </c>
      <c r="B75" s="127" t="s">
        <v>176</v>
      </c>
      <c r="C75" s="127" t="s">
        <v>50</v>
      </c>
      <c r="D75" s="231" t="s">
        <v>177</v>
      </c>
      <c r="E75" s="304" t="s">
        <v>365</v>
      </c>
      <c r="F75" s="185" t="s">
        <v>366</v>
      </c>
      <c r="G75" s="98">
        <f>SUM(H75:I75)</f>
        <v>433175</v>
      </c>
      <c r="H75" s="98">
        <v>433175</v>
      </c>
      <c r="I75" s="63"/>
      <c r="J75" s="63"/>
    </row>
    <row r="76" spans="1:12" s="226" customFormat="1" ht="58.5" customHeight="1" x14ac:dyDescent="0.3">
      <c r="A76" s="127" t="s">
        <v>521</v>
      </c>
      <c r="B76" s="127" t="s">
        <v>176</v>
      </c>
      <c r="C76" s="127" t="s">
        <v>50</v>
      </c>
      <c r="D76" s="231" t="s">
        <v>177</v>
      </c>
      <c r="E76" s="304" t="s">
        <v>526</v>
      </c>
      <c r="F76" s="185" t="s">
        <v>525</v>
      </c>
      <c r="G76" s="98">
        <f>SUM(H76:I76)</f>
        <v>1749686</v>
      </c>
      <c r="H76" s="98">
        <v>1226794</v>
      </c>
      <c r="I76" s="63">
        <v>522892</v>
      </c>
      <c r="J76" s="63">
        <v>522892</v>
      </c>
    </row>
    <row r="77" spans="1:12" s="100" customFormat="1" ht="81" hidden="1" customHeight="1" x14ac:dyDescent="0.3">
      <c r="A77" s="383" t="s">
        <v>435</v>
      </c>
      <c r="B77" s="383" t="s">
        <v>436</v>
      </c>
      <c r="C77" s="378" t="s">
        <v>437</v>
      </c>
      <c r="D77" s="126" t="s">
        <v>438</v>
      </c>
      <c r="E77" s="126" t="s">
        <v>363</v>
      </c>
      <c r="F77" s="184" t="s">
        <v>364</v>
      </c>
      <c r="G77" s="172">
        <f t="shared" si="15"/>
        <v>0</v>
      </c>
      <c r="H77" s="391"/>
      <c r="I77" s="421"/>
      <c r="J77" s="421"/>
    </row>
    <row r="78" spans="1:12" s="86" customFormat="1" ht="130.5" customHeight="1" x14ac:dyDescent="0.3">
      <c r="A78" s="101" t="s">
        <v>439</v>
      </c>
      <c r="B78" s="101" t="s">
        <v>146</v>
      </c>
      <c r="C78" s="34" t="s">
        <v>233</v>
      </c>
      <c r="D78" s="304" t="s">
        <v>232</v>
      </c>
      <c r="E78" s="305" t="s">
        <v>337</v>
      </c>
      <c r="F78" s="185" t="s">
        <v>336</v>
      </c>
      <c r="G78" s="98">
        <f t="shared" si="15"/>
        <v>6407886</v>
      </c>
      <c r="H78" s="240"/>
      <c r="I78" s="240">
        <v>6407886</v>
      </c>
      <c r="J78" s="240">
        <v>6407886</v>
      </c>
    </row>
    <row r="79" spans="1:12" s="100" customFormat="1" ht="81" hidden="1" customHeight="1" x14ac:dyDescent="0.3">
      <c r="A79" s="383" t="s">
        <v>439</v>
      </c>
      <c r="B79" s="383" t="s">
        <v>146</v>
      </c>
      <c r="C79" s="378" t="s">
        <v>233</v>
      </c>
      <c r="D79" s="126" t="s">
        <v>232</v>
      </c>
      <c r="E79" s="126" t="s">
        <v>367</v>
      </c>
      <c r="F79" s="184" t="s">
        <v>368</v>
      </c>
      <c r="G79" s="172">
        <f t="shared" si="15"/>
        <v>0</v>
      </c>
      <c r="H79" s="391"/>
      <c r="I79" s="391"/>
      <c r="J79" s="391"/>
    </row>
    <row r="80" spans="1:12" s="100" customFormat="1" ht="132.75" hidden="1" customHeight="1" x14ac:dyDescent="0.3">
      <c r="A80" s="383" t="s">
        <v>439</v>
      </c>
      <c r="B80" s="383" t="s">
        <v>146</v>
      </c>
      <c r="C80" s="378" t="s">
        <v>233</v>
      </c>
      <c r="D80" s="126" t="s">
        <v>232</v>
      </c>
      <c r="E80" s="174" t="s">
        <v>337</v>
      </c>
      <c r="F80" s="184" t="s">
        <v>336</v>
      </c>
      <c r="G80" s="172">
        <f t="shared" si="15"/>
        <v>0</v>
      </c>
      <c r="H80" s="128"/>
      <c r="I80" s="128"/>
      <c r="J80" s="128"/>
    </row>
    <row r="81" spans="1:12" s="100" customFormat="1" ht="153" hidden="1" customHeight="1" x14ac:dyDescent="0.3">
      <c r="A81" s="383" t="s">
        <v>440</v>
      </c>
      <c r="B81" s="383" t="s">
        <v>296</v>
      </c>
      <c r="C81" s="378" t="s">
        <v>233</v>
      </c>
      <c r="D81" s="126" t="s">
        <v>441</v>
      </c>
      <c r="E81" s="174" t="s">
        <v>337</v>
      </c>
      <c r="F81" s="184" t="s">
        <v>336</v>
      </c>
      <c r="G81" s="172">
        <f t="shared" si="15"/>
        <v>0</v>
      </c>
      <c r="H81" s="128"/>
      <c r="I81" s="128"/>
      <c r="J81" s="128"/>
    </row>
    <row r="82" spans="1:12" s="86" customFormat="1" ht="132" customHeight="1" x14ac:dyDescent="0.3">
      <c r="A82" s="385" t="s">
        <v>443</v>
      </c>
      <c r="B82" s="385" t="s">
        <v>444</v>
      </c>
      <c r="C82" s="386" t="s">
        <v>233</v>
      </c>
      <c r="D82" s="387" t="s">
        <v>472</v>
      </c>
      <c r="E82" s="305" t="s">
        <v>337</v>
      </c>
      <c r="F82" s="185" t="s">
        <v>336</v>
      </c>
      <c r="G82" s="98">
        <f t="shared" si="15"/>
        <v>1000000</v>
      </c>
      <c r="H82" s="63"/>
      <c r="I82" s="63">
        <v>1000000</v>
      </c>
      <c r="J82" s="63">
        <v>1000000</v>
      </c>
    </row>
    <row r="83" spans="1:12" s="86" customFormat="1" ht="129" customHeight="1" x14ac:dyDescent="0.3">
      <c r="A83" s="101" t="s">
        <v>446</v>
      </c>
      <c r="B83" s="101" t="s">
        <v>235</v>
      </c>
      <c r="C83" s="34" t="s">
        <v>51</v>
      </c>
      <c r="D83" s="304" t="s">
        <v>234</v>
      </c>
      <c r="E83" s="305" t="s">
        <v>337</v>
      </c>
      <c r="F83" s="185" t="s">
        <v>336</v>
      </c>
      <c r="G83" s="98">
        <f t="shared" si="15"/>
        <v>8150000</v>
      </c>
      <c r="H83" s="63"/>
      <c r="I83" s="63">
        <v>8150000</v>
      </c>
      <c r="J83" s="63">
        <v>8150000</v>
      </c>
    </row>
    <row r="84" spans="1:12" s="100" customFormat="1" ht="75" customHeight="1" x14ac:dyDescent="0.3">
      <c r="A84" s="101" t="s">
        <v>446</v>
      </c>
      <c r="B84" s="101" t="s">
        <v>235</v>
      </c>
      <c r="C84" s="34" t="s">
        <v>51</v>
      </c>
      <c r="D84" s="304" t="s">
        <v>234</v>
      </c>
      <c r="E84" s="304" t="s">
        <v>363</v>
      </c>
      <c r="F84" s="185" t="s">
        <v>364</v>
      </c>
      <c r="G84" s="98">
        <f>SUM(H84:I84)</f>
        <v>3459600</v>
      </c>
      <c r="H84" s="63">
        <v>3459600</v>
      </c>
      <c r="I84" s="128"/>
      <c r="J84" s="128"/>
    </row>
    <row r="85" spans="1:12" s="100" customFormat="1" ht="78" customHeight="1" x14ac:dyDescent="0.3">
      <c r="A85" s="101" t="s">
        <v>446</v>
      </c>
      <c r="B85" s="101" t="s">
        <v>235</v>
      </c>
      <c r="C85" s="34" t="s">
        <v>51</v>
      </c>
      <c r="D85" s="304" t="s">
        <v>234</v>
      </c>
      <c r="E85" s="304" t="s">
        <v>526</v>
      </c>
      <c r="F85" s="185" t="s">
        <v>525</v>
      </c>
      <c r="G85" s="98">
        <f>SUM(H85:I85)</f>
        <v>138040</v>
      </c>
      <c r="H85" s="63">
        <v>138040</v>
      </c>
      <c r="I85" s="128"/>
      <c r="J85" s="128"/>
    </row>
    <row r="86" spans="1:12" ht="77.25" customHeight="1" x14ac:dyDescent="0.3">
      <c r="A86" s="233" t="s">
        <v>481</v>
      </c>
      <c r="B86" s="34" t="s">
        <v>293</v>
      </c>
      <c r="C86" s="233" t="s">
        <v>65</v>
      </c>
      <c r="D86" s="234" t="s">
        <v>294</v>
      </c>
      <c r="E86" s="304" t="s">
        <v>369</v>
      </c>
      <c r="F86" s="310" t="s">
        <v>370</v>
      </c>
      <c r="G86" s="98">
        <f>SUM(H86:I86)</f>
        <v>443000</v>
      </c>
      <c r="H86" s="422"/>
      <c r="I86" s="63">
        <v>443000</v>
      </c>
      <c r="J86" s="63"/>
      <c r="K86" s="20"/>
    </row>
    <row r="87" spans="1:12" s="86" customFormat="1" ht="63" customHeight="1" x14ac:dyDescent="0.3">
      <c r="A87" s="175" t="s">
        <v>447</v>
      </c>
      <c r="B87" s="423"/>
      <c r="C87" s="423"/>
      <c r="D87" s="199" t="s">
        <v>448</v>
      </c>
      <c r="E87" s="424"/>
      <c r="F87" s="425"/>
      <c r="G87" s="198">
        <f>SUM(G88)</f>
        <v>10120000</v>
      </c>
      <c r="H87" s="198">
        <f t="shared" ref="H87:J87" si="24">SUM(H88)</f>
        <v>0</v>
      </c>
      <c r="I87" s="198">
        <f t="shared" si="24"/>
        <v>10120000</v>
      </c>
      <c r="J87" s="198">
        <f t="shared" si="24"/>
        <v>10120000</v>
      </c>
    </row>
    <row r="88" spans="1:12" s="86" customFormat="1" ht="62.25" customHeight="1" x14ac:dyDescent="0.3">
      <c r="A88" s="175" t="s">
        <v>449</v>
      </c>
      <c r="B88" s="423"/>
      <c r="C88" s="423"/>
      <c r="D88" s="199" t="s">
        <v>448</v>
      </c>
      <c r="E88" s="424"/>
      <c r="F88" s="425"/>
      <c r="G88" s="176">
        <f t="shared" ref="G88:H88" si="25">SUM(G89:G91)</f>
        <v>10120000</v>
      </c>
      <c r="H88" s="176">
        <f t="shared" si="25"/>
        <v>0</v>
      </c>
      <c r="I88" s="176">
        <f>SUM(I89:I91)</f>
        <v>10120000</v>
      </c>
      <c r="J88" s="176">
        <f>SUM(J89:J91)</f>
        <v>10120000</v>
      </c>
      <c r="L88" s="426">
        <f>SUM(H87:I87)</f>
        <v>10120000</v>
      </c>
    </row>
    <row r="89" spans="1:12" s="86" customFormat="1" ht="81" customHeight="1" x14ac:dyDescent="0.3">
      <c r="A89" s="101" t="s">
        <v>451</v>
      </c>
      <c r="B89" s="101" t="s">
        <v>255</v>
      </c>
      <c r="C89" s="34" t="s">
        <v>233</v>
      </c>
      <c r="D89" s="427" t="s">
        <v>254</v>
      </c>
      <c r="E89" s="305" t="s">
        <v>473</v>
      </c>
      <c r="F89" s="185" t="s">
        <v>347</v>
      </c>
      <c r="G89" s="98">
        <f t="shared" ref="G89:G91" si="26">SUM(H89:I89)</f>
        <v>120000</v>
      </c>
      <c r="H89" s="63"/>
      <c r="I89" s="63">
        <v>120000</v>
      </c>
      <c r="J89" s="63">
        <v>120000</v>
      </c>
    </row>
    <row r="90" spans="1:12" s="86" customFormat="1" ht="81" customHeight="1" x14ac:dyDescent="0.3">
      <c r="A90" s="101" t="s">
        <v>522</v>
      </c>
      <c r="B90" s="101" t="s">
        <v>523</v>
      </c>
      <c r="C90" s="34" t="s">
        <v>233</v>
      </c>
      <c r="D90" s="304" t="s">
        <v>524</v>
      </c>
      <c r="E90" s="305" t="s">
        <v>473</v>
      </c>
      <c r="F90" s="185" t="s">
        <v>347</v>
      </c>
      <c r="G90" s="98">
        <f t="shared" ref="G90" si="27">SUM(H90:I90)</f>
        <v>10000000</v>
      </c>
      <c r="H90" s="63"/>
      <c r="I90" s="63">
        <v>10000000</v>
      </c>
      <c r="J90" s="63">
        <v>10000000</v>
      </c>
    </row>
    <row r="91" spans="1:12" s="100" customFormat="1" ht="96" hidden="1" customHeight="1" x14ac:dyDescent="0.3">
      <c r="A91" s="236">
        <v>1618821</v>
      </c>
      <c r="B91" s="236">
        <v>8821</v>
      </c>
      <c r="C91" s="382" t="s">
        <v>474</v>
      </c>
      <c r="D91" s="126" t="s">
        <v>475</v>
      </c>
      <c r="E91" s="174" t="s">
        <v>476</v>
      </c>
      <c r="F91" s="184" t="s">
        <v>477</v>
      </c>
      <c r="G91" s="172">
        <f t="shared" si="26"/>
        <v>0</v>
      </c>
      <c r="H91" s="128"/>
      <c r="I91" s="128"/>
      <c r="J91" s="128"/>
    </row>
    <row r="92" spans="1:12" s="451" customFormat="1" ht="32.450000000000003" customHeight="1" x14ac:dyDescent="0.3">
      <c r="A92" s="448" t="s">
        <v>340</v>
      </c>
      <c r="B92" s="448" t="s">
        <v>340</v>
      </c>
      <c r="C92" s="448" t="s">
        <v>340</v>
      </c>
      <c r="D92" s="449" t="s">
        <v>276</v>
      </c>
      <c r="E92" s="449" t="s">
        <v>340</v>
      </c>
      <c r="F92" s="449" t="s">
        <v>340</v>
      </c>
      <c r="G92" s="450">
        <f>SUM(G15,G30,G35,G52,G66,G88)</f>
        <v>176363047</v>
      </c>
      <c r="H92" s="450">
        <f t="shared" ref="H92:J92" si="28">SUM(H15,H30,H35,H52,H66,H88)</f>
        <v>88543556</v>
      </c>
      <c r="I92" s="450">
        <f t="shared" si="28"/>
        <v>87819491</v>
      </c>
      <c r="J92" s="450">
        <f t="shared" si="28"/>
        <v>87324491</v>
      </c>
      <c r="L92" s="452">
        <f>SUM(L15:L88)</f>
        <v>176363047</v>
      </c>
    </row>
    <row r="93" spans="1:12" s="102" customFormat="1" ht="28.9" customHeight="1" x14ac:dyDescent="0.3">
      <c r="A93" s="393"/>
      <c r="B93" s="393"/>
      <c r="C93" s="393"/>
      <c r="D93" s="393"/>
      <c r="E93" s="393"/>
      <c r="F93" s="308"/>
      <c r="G93" s="308"/>
      <c r="H93" s="393"/>
      <c r="I93" s="393"/>
      <c r="L93" s="453">
        <f>SUM(H92:I92)</f>
        <v>176363047</v>
      </c>
    </row>
    <row r="94" spans="1:12" ht="101.25" customHeight="1" x14ac:dyDescent="0.3">
      <c r="A94" s="58"/>
      <c r="B94" s="58"/>
      <c r="C94" s="58"/>
      <c r="D94" s="58"/>
      <c r="E94" s="58"/>
      <c r="F94" s="308"/>
      <c r="G94" s="237"/>
      <c r="H94" s="59"/>
      <c r="I94" s="59"/>
      <c r="K94" s="20"/>
    </row>
    <row r="95" spans="1:12" ht="18.75" x14ac:dyDescent="0.3">
      <c r="A95" s="58"/>
      <c r="B95" s="58"/>
      <c r="C95" s="58"/>
      <c r="D95" s="60"/>
      <c r="E95" s="60"/>
      <c r="F95" s="309"/>
      <c r="G95" s="238"/>
      <c r="I95" s="59"/>
      <c r="K95" s="20"/>
    </row>
    <row r="96" spans="1:12" ht="18.75" x14ac:dyDescent="0.3">
      <c r="A96" s="58"/>
      <c r="B96" s="58"/>
      <c r="C96" s="58"/>
      <c r="D96" s="58"/>
      <c r="E96" s="58"/>
      <c r="F96" s="308"/>
      <c r="G96" s="237"/>
      <c r="H96" s="59"/>
      <c r="I96" s="59"/>
      <c r="K96" s="20"/>
    </row>
    <row r="97" spans="1:11" ht="18.75" hidden="1" x14ac:dyDescent="0.3">
      <c r="A97" s="58"/>
      <c r="B97" s="58"/>
      <c r="C97" s="58"/>
      <c r="D97" s="58"/>
      <c r="E97" s="58"/>
      <c r="F97" s="308"/>
      <c r="G97" s="237"/>
      <c r="H97" s="59"/>
      <c r="I97" s="59"/>
      <c r="K97" s="20"/>
    </row>
    <row r="98" spans="1:11" hidden="1" x14ac:dyDescent="0.2">
      <c r="A98" s="60"/>
      <c r="B98" s="60"/>
      <c r="C98" s="60"/>
      <c r="D98" s="60"/>
      <c r="E98" s="60"/>
      <c r="F98" s="549" t="s">
        <v>550</v>
      </c>
      <c r="G98" s="550">
        <f>SUM(G20)</f>
        <v>70000</v>
      </c>
      <c r="K98" s="20"/>
    </row>
    <row r="99" spans="1:11" ht="18" hidden="1" x14ac:dyDescent="0.25">
      <c r="A99" s="60"/>
      <c r="B99" s="60"/>
      <c r="C99" s="60"/>
      <c r="D99" s="60"/>
      <c r="E99" s="60"/>
      <c r="F99" s="309"/>
      <c r="G99" s="551">
        <f>SUM(G33)</f>
        <v>490000</v>
      </c>
      <c r="H99" s="96"/>
      <c r="I99" s="96"/>
      <c r="K99" s="20"/>
    </row>
    <row r="100" spans="1:11" hidden="1" x14ac:dyDescent="0.2">
      <c r="A100" s="60"/>
      <c r="B100" s="60"/>
      <c r="C100" s="60"/>
      <c r="D100" s="60"/>
      <c r="E100" s="60"/>
      <c r="F100" s="309"/>
      <c r="G100" s="552">
        <f>SUM(G53,G57,G60)</f>
        <v>523334</v>
      </c>
      <c r="K100" s="20"/>
    </row>
    <row r="101" spans="1:11" hidden="1" x14ac:dyDescent="0.2">
      <c r="G101" s="553">
        <f>SUM(G76,G85)</f>
        <v>1887726</v>
      </c>
    </row>
    <row r="102" spans="1:11" hidden="1" x14ac:dyDescent="0.2"/>
    <row r="103" spans="1:11" hidden="1" x14ac:dyDescent="0.2"/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</vt:lpstr>
      <vt:lpstr>дод2</vt:lpstr>
      <vt:lpstr>дод3</vt:lpstr>
      <vt:lpstr>дод4</vt:lpstr>
      <vt:lpstr>дод5</vt:lpstr>
      <vt:lpstr>дод1!Заголовки_для_печати</vt:lpstr>
      <vt:lpstr>дод3!Заголовки_для_печати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Петрина Вера</cp:lastModifiedBy>
  <cp:lastPrinted>2022-01-05T14:07:31Z</cp:lastPrinted>
  <dcterms:created xsi:type="dcterms:W3CDTF">2004-12-22T07:46:33Z</dcterms:created>
  <dcterms:modified xsi:type="dcterms:W3CDTF">2022-01-05T15:00:56Z</dcterms:modified>
</cp:coreProperties>
</file>