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Документи\рішення 2021\уточнення 24.09.2021\рішення ради\на сайт\"/>
    </mc:Choice>
  </mc:AlternateContent>
  <bookViews>
    <workbookView xWindow="-15" yWindow="585" windowWidth="15375" windowHeight="6300" tabRatio="601"/>
  </bookViews>
  <sheets>
    <sheet name="дод1" sheetId="56" r:id="rId1"/>
    <sheet name="дод2" sheetId="50" r:id="rId2"/>
    <sheet name="дод3" sheetId="49" r:id="rId3"/>
    <sheet name="дод4" sheetId="57" r:id="rId4"/>
    <sheet name="дод5" sheetId="55" r:id="rId5"/>
    <sheet name="дод6" sheetId="52" r:id="rId6"/>
  </sheets>
  <definedNames>
    <definedName name="_xlnm.Print_Titles" localSheetId="2">дод3!$8:$12</definedName>
    <definedName name="_xlnm.Print_Titles" localSheetId="4">дод5!$11:$12</definedName>
    <definedName name="_xlnm.Print_Titles" localSheetId="5">дод6!$11:$13</definedName>
    <definedName name="_xlnm.Print_Area" localSheetId="0">дод1!$A$1:$F$120</definedName>
    <definedName name="_xlnm.Print_Area" localSheetId="1">дод2!$A$1:$F$39</definedName>
    <definedName name="_xlnm.Print_Area" localSheetId="2">дод3!$A$1:$R$187</definedName>
    <definedName name="_xlnm.Print_Area" localSheetId="3">дод4!$A$1:$D$52</definedName>
    <definedName name="_xlnm.Print_Area" localSheetId="4">дод5!$A$1:$J$50</definedName>
    <definedName name="_xlnm.Print_Area" localSheetId="5">дод6!$A$1:$J$103</definedName>
  </definedNames>
  <calcPr calcId="162913"/>
</workbook>
</file>

<file path=xl/calcChain.xml><?xml version="1.0" encoding="utf-8"?>
<calcChain xmlns="http://schemas.openxmlformats.org/spreadsheetml/2006/main">
  <c r="L30" i="55" l="1"/>
  <c r="I23" i="55" l="1"/>
  <c r="I33" i="55" l="1"/>
  <c r="J82" i="49"/>
  <c r="E165" i="49" l="1"/>
  <c r="R165" i="49" s="1"/>
  <c r="J46" i="49"/>
  <c r="P66" i="49" l="1"/>
  <c r="O66" i="49"/>
  <c r="N66" i="49"/>
  <c r="M66" i="49"/>
  <c r="L66" i="49"/>
  <c r="K66" i="49"/>
  <c r="H66" i="49"/>
  <c r="G66" i="49"/>
  <c r="F66" i="49"/>
  <c r="J83" i="49"/>
  <c r="D17" i="57" l="1"/>
  <c r="D22" i="57"/>
  <c r="D26" i="57"/>
  <c r="C115" i="56"/>
  <c r="C114" i="56"/>
  <c r="C112" i="56"/>
  <c r="C110" i="56"/>
  <c r="C109" i="56"/>
  <c r="C108" i="56"/>
  <c r="C107" i="56"/>
  <c r="C106" i="56"/>
  <c r="C105" i="56"/>
  <c r="C104" i="56"/>
  <c r="C103" i="56"/>
  <c r="D102" i="56"/>
  <c r="C101" i="56"/>
  <c r="D100" i="56"/>
  <c r="C100" i="56"/>
  <c r="C99" i="56"/>
  <c r="C98" i="56"/>
  <c r="C97" i="56"/>
  <c r="C96" i="56"/>
  <c r="C95" i="56"/>
  <c r="C94" i="56"/>
  <c r="D93" i="56"/>
  <c r="C93" i="56"/>
  <c r="E89" i="56"/>
  <c r="C89" i="56" s="1"/>
  <c r="E88" i="56"/>
  <c r="C88" i="56"/>
  <c r="F87" i="56"/>
  <c r="E87" i="56" s="1"/>
  <c r="C87" i="56" s="1"/>
  <c r="C84" i="56"/>
  <c r="C83" i="56"/>
  <c r="C82" i="56"/>
  <c r="E81" i="56"/>
  <c r="C81" i="56" s="1"/>
  <c r="E79" i="56"/>
  <c r="C79" i="56" s="1"/>
  <c r="C78" i="56"/>
  <c r="C77" i="56"/>
  <c r="D76" i="56"/>
  <c r="C76" i="56" s="1"/>
  <c r="D75" i="56"/>
  <c r="C75" i="56" s="1"/>
  <c r="C74" i="56"/>
  <c r="C73" i="56"/>
  <c r="D72" i="56"/>
  <c r="C72" i="56" s="1"/>
  <c r="C71" i="56"/>
  <c r="D70" i="56"/>
  <c r="C70" i="56" s="1"/>
  <c r="C69" i="56"/>
  <c r="C68" i="56"/>
  <c r="C67" i="56"/>
  <c r="D66" i="56"/>
  <c r="C66" i="56" s="1"/>
  <c r="C64" i="56"/>
  <c r="C63" i="56"/>
  <c r="C62" i="56"/>
  <c r="D61" i="56"/>
  <c r="C61" i="56"/>
  <c r="C60" i="56"/>
  <c r="C59" i="56"/>
  <c r="D58" i="56"/>
  <c r="D57" i="56" s="1"/>
  <c r="C57" i="56" s="1"/>
  <c r="C58" i="56"/>
  <c r="C55" i="56"/>
  <c r="C54" i="56"/>
  <c r="C53" i="56"/>
  <c r="C50" i="56"/>
  <c r="C49" i="56"/>
  <c r="C48" i="56"/>
  <c r="D47" i="56"/>
  <c r="C47" i="56" s="1"/>
  <c r="C46" i="56"/>
  <c r="C45" i="56"/>
  <c r="C43" i="56"/>
  <c r="C42" i="56"/>
  <c r="C41" i="56"/>
  <c r="C40" i="56"/>
  <c r="C39" i="56"/>
  <c r="C38" i="56"/>
  <c r="C37" i="56"/>
  <c r="C36" i="56"/>
  <c r="C35" i="56"/>
  <c r="D34" i="56"/>
  <c r="C34" i="56" s="1"/>
  <c r="C32" i="56"/>
  <c r="C31" i="56"/>
  <c r="C30" i="56" s="1"/>
  <c r="C29" i="56"/>
  <c r="C28" i="56"/>
  <c r="D27" i="56"/>
  <c r="C27" i="56" s="1"/>
  <c r="C26" i="56"/>
  <c r="D25" i="56"/>
  <c r="C25" i="56" s="1"/>
  <c r="C24" i="56"/>
  <c r="C23" i="56"/>
  <c r="D22" i="56"/>
  <c r="C22" i="56" s="1"/>
  <c r="D21" i="56"/>
  <c r="C21" i="56" s="1"/>
  <c r="C20" i="56"/>
  <c r="D19" i="56"/>
  <c r="C19" i="56"/>
  <c r="C18" i="56"/>
  <c r="C17" i="56"/>
  <c r="C16" i="56"/>
  <c r="C15" i="56"/>
  <c r="D14" i="56"/>
  <c r="D13" i="56" s="1"/>
  <c r="C13" i="56" s="1"/>
  <c r="C14" i="56"/>
  <c r="E80" i="56" l="1"/>
  <c r="C80" i="56" s="1"/>
  <c r="D92" i="56"/>
  <c r="C92" i="56" s="1"/>
  <c r="D31" i="57"/>
  <c r="D30" i="57" s="1"/>
  <c r="C102" i="56"/>
  <c r="D33" i="56"/>
  <c r="C33" i="56" s="1"/>
  <c r="D65" i="56"/>
  <c r="C65" i="56" s="1"/>
  <c r="F86" i="56"/>
  <c r="E86" i="56" s="1"/>
  <c r="C86" i="56" s="1"/>
  <c r="D91" i="56"/>
  <c r="C91" i="56" s="1"/>
  <c r="D12" i="56"/>
  <c r="D56" i="56" l="1"/>
  <c r="C56" i="56" s="1"/>
  <c r="D90" i="56"/>
  <c r="D116" i="56" s="1"/>
  <c r="C116" i="56" s="1"/>
  <c r="C12" i="56"/>
  <c r="C90" i="56" s="1"/>
  <c r="I45" i="55" l="1"/>
  <c r="I30" i="55" l="1"/>
  <c r="I14" i="55"/>
  <c r="J175" i="49" l="1"/>
  <c r="R175" i="49" s="1"/>
  <c r="E166" i="49"/>
  <c r="R166" i="49" s="1"/>
  <c r="Q159" i="49"/>
  <c r="P159" i="49"/>
  <c r="O159" i="49"/>
  <c r="N159" i="49"/>
  <c r="M159" i="49"/>
  <c r="L159" i="49"/>
  <c r="K159" i="49"/>
  <c r="I159" i="49"/>
  <c r="H159" i="49"/>
  <c r="G159" i="49"/>
  <c r="F159" i="49"/>
  <c r="J176" i="49"/>
  <c r="R176" i="49" s="1"/>
  <c r="J164" i="49" l="1"/>
  <c r="E164" i="49"/>
  <c r="J117" i="49"/>
  <c r="E117" i="49"/>
  <c r="R117" i="49" s="1"/>
  <c r="O90" i="49"/>
  <c r="N90" i="49"/>
  <c r="M90" i="49"/>
  <c r="L90" i="49"/>
  <c r="K90" i="49"/>
  <c r="J91" i="49"/>
  <c r="J90" i="49" s="1"/>
  <c r="F79" i="49"/>
  <c r="Q14" i="49"/>
  <c r="P14" i="49"/>
  <c r="O14" i="49"/>
  <c r="N14" i="49"/>
  <c r="M14" i="49"/>
  <c r="L14" i="49"/>
  <c r="K14" i="49"/>
  <c r="I14" i="49"/>
  <c r="H14" i="49"/>
  <c r="G14" i="49"/>
  <c r="F14" i="49"/>
  <c r="R164" i="49" l="1"/>
  <c r="H91" i="52"/>
  <c r="H90" i="52" s="1"/>
  <c r="J91" i="52"/>
  <c r="J90" i="52" s="1"/>
  <c r="I91" i="52"/>
  <c r="I90" i="52" s="1"/>
  <c r="G92" i="52"/>
  <c r="G93" i="52"/>
  <c r="G91" i="52" l="1"/>
  <c r="G90" i="52" s="1"/>
  <c r="L45" i="55" l="1"/>
  <c r="L33" i="55"/>
  <c r="L23" i="55" l="1"/>
  <c r="L14" i="55"/>
  <c r="J95" i="52"/>
  <c r="I95" i="52"/>
  <c r="H95" i="52"/>
  <c r="G100" i="52"/>
  <c r="H80" i="52"/>
  <c r="J80" i="52"/>
  <c r="I80" i="52"/>
  <c r="G87" i="52"/>
  <c r="K80" i="52" l="1"/>
  <c r="G85" i="52" l="1"/>
  <c r="G84" i="52"/>
  <c r="G88" i="52"/>
  <c r="G82" i="52"/>
  <c r="G83" i="52"/>
  <c r="H74" i="52"/>
  <c r="I74" i="52"/>
  <c r="J74" i="52"/>
  <c r="G75" i="52"/>
  <c r="G50" i="52"/>
  <c r="G17" i="52"/>
  <c r="G42" i="52"/>
  <c r="K74" i="52" l="1"/>
  <c r="E43" i="49"/>
  <c r="E44" i="49"/>
  <c r="E45" i="49"/>
  <c r="E46" i="49"/>
  <c r="E47" i="49"/>
  <c r="E48" i="49"/>
  <c r="E49" i="49"/>
  <c r="R46" i="49" l="1"/>
  <c r="J106" i="49" l="1"/>
  <c r="J107" i="49"/>
  <c r="J108" i="49"/>
  <c r="J109" i="49"/>
  <c r="J43" i="49"/>
  <c r="R43" i="49" s="1"/>
  <c r="J44" i="49"/>
  <c r="R44" i="49" s="1"/>
  <c r="J45" i="49"/>
  <c r="R45" i="49" s="1"/>
  <c r="J47" i="49"/>
  <c r="J48" i="49"/>
  <c r="R48" i="49" s="1"/>
  <c r="J49" i="49"/>
  <c r="J50" i="49"/>
  <c r="J51" i="49"/>
  <c r="J52" i="49"/>
  <c r="J53" i="49"/>
  <c r="J54" i="49"/>
  <c r="J55" i="49"/>
  <c r="J56" i="49"/>
  <c r="J57" i="49"/>
  <c r="J58" i="49"/>
  <c r="J173" i="49"/>
  <c r="J172" i="49"/>
  <c r="J171" i="49"/>
  <c r="J170" i="49"/>
  <c r="J169" i="49"/>
  <c r="J168" i="49"/>
  <c r="J167" i="49"/>
  <c r="J163" i="49"/>
  <c r="J162" i="49"/>
  <c r="J161" i="49"/>
  <c r="E172" i="49"/>
  <c r="E160" i="49"/>
  <c r="E161" i="49"/>
  <c r="E162" i="49"/>
  <c r="E163" i="49"/>
  <c r="E167" i="49"/>
  <c r="E168" i="49"/>
  <c r="E169" i="49"/>
  <c r="E170" i="49"/>
  <c r="E171" i="49"/>
  <c r="E173" i="49"/>
  <c r="E93" i="49"/>
  <c r="R93" i="49" s="1"/>
  <c r="E94" i="49"/>
  <c r="J154" i="49"/>
  <c r="R154" i="49" s="1"/>
  <c r="Q152" i="49"/>
  <c r="P152" i="49"/>
  <c r="O152" i="49"/>
  <c r="N152" i="49"/>
  <c r="M152" i="49"/>
  <c r="L152" i="49"/>
  <c r="K152" i="49"/>
  <c r="I152" i="49"/>
  <c r="H152" i="49"/>
  <c r="G152" i="49"/>
  <c r="F152" i="49"/>
  <c r="Q126" i="49"/>
  <c r="P126" i="49"/>
  <c r="O126" i="49"/>
  <c r="N126" i="49"/>
  <c r="M126" i="49"/>
  <c r="L126" i="49"/>
  <c r="K126" i="49"/>
  <c r="I126" i="49"/>
  <c r="H126" i="49"/>
  <c r="G126" i="49"/>
  <c r="F126" i="49"/>
  <c r="E134" i="49"/>
  <c r="J134" i="49"/>
  <c r="J130" i="49"/>
  <c r="E130" i="49"/>
  <c r="J129" i="49"/>
  <c r="J128" i="49"/>
  <c r="J127" i="49"/>
  <c r="J135" i="49"/>
  <c r="J133" i="49"/>
  <c r="J132" i="49"/>
  <c r="E129" i="49"/>
  <c r="E131" i="49"/>
  <c r="E132" i="49"/>
  <c r="E133" i="49"/>
  <c r="E135" i="49"/>
  <c r="Q113" i="49"/>
  <c r="P113" i="49"/>
  <c r="O113" i="49"/>
  <c r="N113" i="49"/>
  <c r="M113" i="49"/>
  <c r="L113" i="49"/>
  <c r="K113" i="49"/>
  <c r="H113" i="49"/>
  <c r="F113" i="49"/>
  <c r="E116" i="49"/>
  <c r="J116" i="49"/>
  <c r="J69" i="49"/>
  <c r="J70" i="49"/>
  <c r="J71" i="49"/>
  <c r="J72" i="49"/>
  <c r="J73" i="49"/>
  <c r="J74" i="49"/>
  <c r="J75" i="49"/>
  <c r="J76" i="49"/>
  <c r="J77" i="49"/>
  <c r="J78" i="49"/>
  <c r="J80" i="49"/>
  <c r="J81" i="49"/>
  <c r="J84" i="49"/>
  <c r="J32" i="49"/>
  <c r="E50" i="49"/>
  <c r="E51" i="49"/>
  <c r="E52" i="49"/>
  <c r="E53" i="49"/>
  <c r="E54" i="49"/>
  <c r="R54" i="49" l="1"/>
  <c r="R172" i="49"/>
  <c r="R168" i="49"/>
  <c r="R170" i="49"/>
  <c r="R161" i="49"/>
  <c r="E159" i="49"/>
  <c r="R169" i="49"/>
  <c r="R171" i="49"/>
  <c r="R53" i="49"/>
  <c r="R173" i="49"/>
  <c r="R167" i="49"/>
  <c r="R162" i="49"/>
  <c r="R133" i="49"/>
  <c r="R47" i="49"/>
  <c r="R49" i="49"/>
  <c r="R163" i="49"/>
  <c r="R94" i="49"/>
  <c r="R130" i="49"/>
  <c r="R132" i="49"/>
  <c r="R129" i="49"/>
  <c r="R134" i="49"/>
  <c r="R116" i="49"/>
  <c r="E84" i="49"/>
  <c r="R84" i="49" l="1"/>
  <c r="G81" i="52" l="1"/>
  <c r="E128" i="49"/>
  <c r="R128" i="49" l="1"/>
  <c r="J69" i="52"/>
  <c r="I69" i="52"/>
  <c r="H69" i="52"/>
  <c r="J79" i="52"/>
  <c r="I79" i="52"/>
  <c r="H79" i="52"/>
  <c r="G89" i="52"/>
  <c r="G86" i="52"/>
  <c r="J73" i="52"/>
  <c r="I73" i="52"/>
  <c r="G78" i="52"/>
  <c r="G77" i="52"/>
  <c r="G76" i="52"/>
  <c r="G70" i="52"/>
  <c r="J174" i="49"/>
  <c r="I113" i="49"/>
  <c r="G113" i="49"/>
  <c r="E122" i="49"/>
  <c r="E121" i="49"/>
  <c r="E120" i="49"/>
  <c r="E119" i="49"/>
  <c r="E118" i="49"/>
  <c r="E115" i="49"/>
  <c r="J122" i="49"/>
  <c r="J121" i="49"/>
  <c r="J120" i="49"/>
  <c r="J119" i="49"/>
  <c r="J118" i="49"/>
  <c r="J115" i="49"/>
  <c r="J131" i="49"/>
  <c r="R135" i="49"/>
  <c r="R174" i="49" l="1"/>
  <c r="R131" i="49"/>
  <c r="J126" i="49"/>
  <c r="R120" i="49"/>
  <c r="G80" i="52"/>
  <c r="G74" i="52"/>
  <c r="G79" i="52"/>
  <c r="R121" i="49"/>
  <c r="R122" i="49"/>
  <c r="R115" i="49"/>
  <c r="R118" i="49"/>
  <c r="H73" i="52"/>
  <c r="G73" i="52" s="1"/>
  <c r="R119" i="49"/>
  <c r="O79" i="49" l="1"/>
  <c r="N79" i="49"/>
  <c r="M79" i="49"/>
  <c r="L79" i="49"/>
  <c r="K79" i="49"/>
  <c r="I79" i="49"/>
  <c r="H79" i="49"/>
  <c r="G79" i="49"/>
  <c r="E81" i="49"/>
  <c r="R81" i="49" s="1"/>
  <c r="E80" i="49"/>
  <c r="R80" i="49" s="1"/>
  <c r="J79" i="49" l="1"/>
  <c r="E79" i="49"/>
  <c r="I44" i="55"/>
  <c r="I32" i="55"/>
  <c r="I42" i="55"/>
  <c r="I48" i="55" s="1"/>
  <c r="I29" i="55"/>
  <c r="I22" i="55"/>
  <c r="I41" i="55" l="1"/>
  <c r="L42" i="55"/>
  <c r="L48" i="55" s="1"/>
  <c r="R79" i="49"/>
  <c r="I13" i="55"/>
  <c r="C17" i="50" l="1"/>
  <c r="E127" i="49" l="1"/>
  <c r="E126" i="49" s="1"/>
  <c r="J157" i="49" l="1"/>
  <c r="E157" i="49"/>
  <c r="G72" i="52" l="1"/>
  <c r="G71" i="52"/>
  <c r="J68" i="52"/>
  <c r="I68" i="52"/>
  <c r="J62" i="52"/>
  <c r="J61" i="52" s="1"/>
  <c r="I62" i="52"/>
  <c r="I61" i="52" s="1"/>
  <c r="H62" i="52"/>
  <c r="H61" i="52" s="1"/>
  <c r="G59" i="52"/>
  <c r="G58" i="52"/>
  <c r="J57" i="52"/>
  <c r="J56" i="52" s="1"/>
  <c r="I57" i="52"/>
  <c r="H57" i="52"/>
  <c r="H56" i="52" s="1"/>
  <c r="G99" i="52"/>
  <c r="G98" i="52"/>
  <c r="G97" i="52"/>
  <c r="G96" i="52"/>
  <c r="I94" i="52"/>
  <c r="H94" i="52"/>
  <c r="G55" i="52"/>
  <c r="G54" i="52"/>
  <c r="G53" i="52"/>
  <c r="G52" i="52"/>
  <c r="G51" i="52"/>
  <c r="G49" i="52"/>
  <c r="G48" i="52"/>
  <c r="G47" i="52"/>
  <c r="G46" i="52"/>
  <c r="G45" i="52"/>
  <c r="G44" i="52"/>
  <c r="G43" i="52"/>
  <c r="G41" i="52"/>
  <c r="G40" i="52"/>
  <c r="G39" i="52"/>
  <c r="G38" i="52"/>
  <c r="G37" i="52"/>
  <c r="G36" i="52"/>
  <c r="G35" i="52"/>
  <c r="G34" i="52"/>
  <c r="G33" i="52"/>
  <c r="G32" i="52"/>
  <c r="G31" i="52"/>
  <c r="G30" i="52"/>
  <c r="G29" i="52"/>
  <c r="G28" i="52"/>
  <c r="G27" i="52"/>
  <c r="G26" i="52"/>
  <c r="G25" i="52"/>
  <c r="G24" i="52"/>
  <c r="G23" i="52"/>
  <c r="G22" i="52"/>
  <c r="G21" i="52"/>
  <c r="G20" i="52"/>
  <c r="G19" i="52"/>
  <c r="G18" i="52"/>
  <c r="G16" i="52"/>
  <c r="J15" i="52"/>
  <c r="I15" i="52"/>
  <c r="H15" i="52"/>
  <c r="C34" i="50"/>
  <c r="C33" i="50"/>
  <c r="F32" i="50"/>
  <c r="F31" i="50" s="1"/>
  <c r="E32" i="50"/>
  <c r="E31" i="50" s="1"/>
  <c r="D32" i="50"/>
  <c r="C30" i="50"/>
  <c r="D29" i="50"/>
  <c r="C29" i="50" s="1"/>
  <c r="F28" i="50"/>
  <c r="E28" i="50"/>
  <c r="C27" i="50"/>
  <c r="D26" i="50"/>
  <c r="C26" i="50" s="1"/>
  <c r="F25" i="50"/>
  <c r="E25" i="50"/>
  <c r="C21" i="50"/>
  <c r="C20" i="50"/>
  <c r="F19" i="50"/>
  <c r="F18" i="50" s="1"/>
  <c r="E19" i="50"/>
  <c r="E18" i="50" s="1"/>
  <c r="D19" i="50"/>
  <c r="C16" i="50"/>
  <c r="F15" i="50"/>
  <c r="F14" i="50" s="1"/>
  <c r="E15" i="50"/>
  <c r="E14" i="50" s="1"/>
  <c r="D15" i="50"/>
  <c r="D14" i="50" s="1"/>
  <c r="H101" i="52" l="1"/>
  <c r="I101" i="52"/>
  <c r="E24" i="50"/>
  <c r="G95" i="52"/>
  <c r="G94" i="52" s="1"/>
  <c r="J14" i="52"/>
  <c r="J101" i="52"/>
  <c r="G69" i="52"/>
  <c r="G68" i="52" s="1"/>
  <c r="H14" i="52"/>
  <c r="I14" i="52"/>
  <c r="J94" i="52"/>
  <c r="D25" i="50"/>
  <c r="D24" i="50" s="1"/>
  <c r="C24" i="50" s="1"/>
  <c r="C32" i="50"/>
  <c r="D31" i="50"/>
  <c r="C19" i="50"/>
  <c r="C25" i="50"/>
  <c r="G57" i="52"/>
  <c r="G56" i="52" s="1"/>
  <c r="G62" i="52"/>
  <c r="G61" i="52" s="1"/>
  <c r="F22" i="50"/>
  <c r="E22" i="50"/>
  <c r="D18" i="50"/>
  <c r="C18" i="50" s="1"/>
  <c r="D28" i="50"/>
  <c r="C28" i="50" s="1"/>
  <c r="F24" i="50"/>
  <c r="F35" i="50" s="1"/>
  <c r="K62" i="52"/>
  <c r="K69" i="52"/>
  <c r="K57" i="52"/>
  <c r="C15" i="50"/>
  <c r="H68" i="52"/>
  <c r="I56" i="52"/>
  <c r="K95" i="52"/>
  <c r="G15" i="52"/>
  <c r="G101" i="52" s="1"/>
  <c r="E35" i="50"/>
  <c r="C14" i="50"/>
  <c r="D35" i="50" l="1"/>
  <c r="K15" i="52"/>
  <c r="K101" i="52"/>
  <c r="C31" i="50"/>
  <c r="C35" i="50" s="1"/>
  <c r="C22" i="50"/>
  <c r="D22" i="50"/>
  <c r="G14" i="52"/>
  <c r="E77" i="49" l="1"/>
  <c r="R77" i="49" s="1"/>
  <c r="E114" i="49" l="1"/>
  <c r="E113" i="49" s="1"/>
  <c r="J114" i="49"/>
  <c r="J113" i="49" s="1"/>
  <c r="R114" i="49" l="1"/>
  <c r="R113" i="49" s="1"/>
  <c r="R201" i="49"/>
  <c r="R200" i="49"/>
  <c r="J199" i="49"/>
  <c r="E199" i="49"/>
  <c r="R199" i="49" s="1"/>
  <c r="R198" i="49"/>
  <c r="K197" i="49"/>
  <c r="K196" i="49"/>
  <c r="I196" i="49"/>
  <c r="H196" i="49"/>
  <c r="G196" i="49"/>
  <c r="F196" i="49"/>
  <c r="J160" i="49"/>
  <c r="J159" i="49" s="1"/>
  <c r="R124" i="49"/>
  <c r="P112" i="49"/>
  <c r="O112" i="49"/>
  <c r="N112" i="49"/>
  <c r="M112" i="49"/>
  <c r="L112" i="49"/>
  <c r="K112" i="49"/>
  <c r="J112" i="49"/>
  <c r="I112" i="49"/>
  <c r="H112" i="49"/>
  <c r="G112" i="49"/>
  <c r="F112" i="49"/>
  <c r="Q112" i="49"/>
  <c r="E112" i="49"/>
  <c r="R157" i="49"/>
  <c r="Q156" i="49"/>
  <c r="Q155" i="49" s="1"/>
  <c r="P156" i="49"/>
  <c r="P155" i="49" s="1"/>
  <c r="O156" i="49"/>
  <c r="O155" i="49" s="1"/>
  <c r="N156" i="49"/>
  <c r="N155" i="49" s="1"/>
  <c r="M156" i="49"/>
  <c r="M155" i="49" s="1"/>
  <c r="L156" i="49"/>
  <c r="L155" i="49" s="1"/>
  <c r="K156" i="49"/>
  <c r="K155" i="49" s="1"/>
  <c r="J156" i="49"/>
  <c r="J155" i="49" s="1"/>
  <c r="I156" i="49"/>
  <c r="I155" i="49" s="1"/>
  <c r="H156" i="49"/>
  <c r="H155" i="49" s="1"/>
  <c r="G156" i="49"/>
  <c r="G155" i="49" s="1"/>
  <c r="F156" i="49"/>
  <c r="F155" i="49" s="1"/>
  <c r="E156" i="49"/>
  <c r="E155" i="49" s="1"/>
  <c r="R127" i="49"/>
  <c r="R126" i="49" s="1"/>
  <c r="Q125" i="49"/>
  <c r="N125" i="49"/>
  <c r="M125" i="49"/>
  <c r="L125" i="49"/>
  <c r="K125" i="49"/>
  <c r="I125" i="49"/>
  <c r="H125" i="49"/>
  <c r="G125" i="49"/>
  <c r="F125" i="49"/>
  <c r="P125" i="49"/>
  <c r="O125" i="49"/>
  <c r="J153" i="49"/>
  <c r="E153" i="49"/>
  <c r="E152" i="49" s="1"/>
  <c r="Q151" i="49"/>
  <c r="P151" i="49"/>
  <c r="O151" i="49"/>
  <c r="N151" i="49"/>
  <c r="M151" i="49"/>
  <c r="L151" i="49"/>
  <c r="K151" i="49"/>
  <c r="I151" i="49"/>
  <c r="H151" i="49"/>
  <c r="G151" i="49"/>
  <c r="F151" i="49"/>
  <c r="J183" i="49"/>
  <c r="E183" i="49"/>
  <c r="J182" i="49"/>
  <c r="R182" i="49" s="1"/>
  <c r="J181" i="49"/>
  <c r="E181" i="49"/>
  <c r="J180" i="49"/>
  <c r="R180" i="49" s="1"/>
  <c r="J179" i="49"/>
  <c r="E179" i="49"/>
  <c r="Q178" i="49"/>
  <c r="Q177" i="49" s="1"/>
  <c r="P178" i="49"/>
  <c r="P177" i="49" s="1"/>
  <c r="O178" i="49"/>
  <c r="O177" i="49" s="1"/>
  <c r="N178" i="49"/>
  <c r="N177" i="49" s="1"/>
  <c r="M178" i="49"/>
  <c r="M177" i="49" s="1"/>
  <c r="L178" i="49"/>
  <c r="L177" i="49" s="1"/>
  <c r="K178" i="49"/>
  <c r="K177" i="49" s="1"/>
  <c r="I178" i="49"/>
  <c r="I177" i="49" s="1"/>
  <c r="H178" i="49"/>
  <c r="H177" i="49" s="1"/>
  <c r="G178" i="49"/>
  <c r="G177" i="49" s="1"/>
  <c r="F178" i="49"/>
  <c r="F177" i="49" s="1"/>
  <c r="J111" i="49"/>
  <c r="E111" i="49"/>
  <c r="J110" i="49"/>
  <c r="E110" i="49"/>
  <c r="E109" i="49"/>
  <c r="E108" i="49"/>
  <c r="E107" i="49"/>
  <c r="E106" i="49"/>
  <c r="J105" i="49"/>
  <c r="E105" i="49"/>
  <c r="E104" i="49"/>
  <c r="Q103" i="49"/>
  <c r="Q102" i="49" s="1"/>
  <c r="P103" i="49"/>
  <c r="P102" i="49" s="1"/>
  <c r="O103" i="49"/>
  <c r="O102" i="49" s="1"/>
  <c r="N103" i="49"/>
  <c r="N102" i="49" s="1"/>
  <c r="M103" i="49"/>
  <c r="M102" i="49" s="1"/>
  <c r="L103" i="49"/>
  <c r="L102" i="49" s="1"/>
  <c r="K103" i="49"/>
  <c r="K102" i="49" s="1"/>
  <c r="I103" i="49"/>
  <c r="I102" i="49" s="1"/>
  <c r="H103" i="49"/>
  <c r="H102" i="49" s="1"/>
  <c r="G103" i="49"/>
  <c r="G102" i="49" s="1"/>
  <c r="F103" i="49"/>
  <c r="F102" i="49" s="1"/>
  <c r="E101" i="49"/>
  <c r="E100" i="49"/>
  <c r="E99" i="49"/>
  <c r="Q98" i="49"/>
  <c r="Q90" i="49" s="1"/>
  <c r="Q89" i="49" s="1"/>
  <c r="J89" i="49"/>
  <c r="E98" i="49"/>
  <c r="E97" i="49"/>
  <c r="E96" i="49"/>
  <c r="E95" i="49"/>
  <c r="E92" i="49"/>
  <c r="E91" i="49"/>
  <c r="P90" i="49"/>
  <c r="I90" i="49"/>
  <c r="I89" i="49" s="1"/>
  <c r="H90" i="49"/>
  <c r="G90" i="49"/>
  <c r="F90" i="49"/>
  <c r="J87" i="49"/>
  <c r="E87" i="49"/>
  <c r="J86" i="49"/>
  <c r="E86" i="49"/>
  <c r="Q88" i="49"/>
  <c r="Q66" i="49" s="1"/>
  <c r="J88" i="49"/>
  <c r="I88" i="49"/>
  <c r="I66" i="49" s="1"/>
  <c r="J85" i="49"/>
  <c r="E85" i="49"/>
  <c r="E83" i="49"/>
  <c r="R83" i="49" s="1"/>
  <c r="E82" i="49"/>
  <c r="R82" i="49" s="1"/>
  <c r="E78" i="49"/>
  <c r="R78" i="49" s="1"/>
  <c r="E76" i="49"/>
  <c r="R76" i="49" s="1"/>
  <c r="E75" i="49"/>
  <c r="R75" i="49" s="1"/>
  <c r="E74" i="49"/>
  <c r="R74" i="49" s="1"/>
  <c r="E73" i="49"/>
  <c r="R73" i="49" s="1"/>
  <c r="E72" i="49"/>
  <c r="R72" i="49" s="1"/>
  <c r="E71" i="49"/>
  <c r="R71" i="49" s="1"/>
  <c r="E70" i="49"/>
  <c r="R70" i="49" s="1"/>
  <c r="E69" i="49"/>
  <c r="R69" i="49" s="1"/>
  <c r="J68" i="49"/>
  <c r="E68" i="49"/>
  <c r="J67" i="49"/>
  <c r="E67" i="49"/>
  <c r="P65" i="49"/>
  <c r="O65" i="49"/>
  <c r="N65" i="49"/>
  <c r="M65" i="49"/>
  <c r="L65" i="49"/>
  <c r="K65" i="49"/>
  <c r="H65" i="49"/>
  <c r="G65" i="49"/>
  <c r="F65" i="49"/>
  <c r="J150" i="49"/>
  <c r="E150" i="49"/>
  <c r="E149" i="49"/>
  <c r="R149" i="49" s="1"/>
  <c r="E148" i="49"/>
  <c r="R148" i="49" s="1"/>
  <c r="J147" i="49"/>
  <c r="E147" i="49"/>
  <c r="J146" i="49"/>
  <c r="E146" i="49"/>
  <c r="J145" i="49"/>
  <c r="E145" i="49"/>
  <c r="J144" i="49"/>
  <c r="E144" i="49"/>
  <c r="J143" i="49"/>
  <c r="E143" i="49"/>
  <c r="J142" i="49"/>
  <c r="E142" i="49"/>
  <c r="J141" i="49"/>
  <c r="E141" i="49"/>
  <c r="J140" i="49"/>
  <c r="E140" i="49"/>
  <c r="J139" i="49"/>
  <c r="E139" i="49"/>
  <c r="J138" i="49"/>
  <c r="E138" i="49"/>
  <c r="Q137" i="49"/>
  <c r="Q136" i="49" s="1"/>
  <c r="P137" i="49"/>
  <c r="P136" i="49" s="1"/>
  <c r="O137" i="49"/>
  <c r="O136" i="49" s="1"/>
  <c r="N137" i="49"/>
  <c r="N136" i="49" s="1"/>
  <c r="M137" i="49"/>
  <c r="M136" i="49" s="1"/>
  <c r="L137" i="49"/>
  <c r="L136" i="49" s="1"/>
  <c r="K137" i="49"/>
  <c r="K136" i="49" s="1"/>
  <c r="I137" i="49"/>
  <c r="I136" i="49" s="1"/>
  <c r="H137" i="49"/>
  <c r="H136" i="49" s="1"/>
  <c r="G137" i="49"/>
  <c r="G136" i="49" s="1"/>
  <c r="F137" i="49"/>
  <c r="F136" i="49" s="1"/>
  <c r="J64" i="49"/>
  <c r="E64" i="49"/>
  <c r="J63" i="49"/>
  <c r="E63" i="49"/>
  <c r="J62" i="49"/>
  <c r="E62" i="49"/>
  <c r="J61" i="49"/>
  <c r="E61" i="49"/>
  <c r="J60" i="49"/>
  <c r="E60" i="49"/>
  <c r="J59" i="49"/>
  <c r="E59" i="49"/>
  <c r="E58" i="49"/>
  <c r="E57" i="49"/>
  <c r="E56" i="49"/>
  <c r="E55" i="49"/>
  <c r="R52" i="49"/>
  <c r="R51" i="49"/>
  <c r="R50" i="49"/>
  <c r="J42" i="49"/>
  <c r="E42" i="49"/>
  <c r="J41" i="49"/>
  <c r="E41" i="49"/>
  <c r="J40" i="49"/>
  <c r="E40" i="49"/>
  <c r="J39" i="49"/>
  <c r="E39" i="49"/>
  <c r="J38" i="49"/>
  <c r="E38" i="49"/>
  <c r="J37" i="49"/>
  <c r="E37" i="49"/>
  <c r="J36" i="49"/>
  <c r="E36" i="49"/>
  <c r="J35" i="49"/>
  <c r="E35" i="49"/>
  <c r="J34" i="49"/>
  <c r="E34" i="49"/>
  <c r="J33" i="49"/>
  <c r="E33" i="49"/>
  <c r="E32" i="49"/>
  <c r="J31" i="49"/>
  <c r="E31" i="49"/>
  <c r="J30" i="49"/>
  <c r="E30" i="49"/>
  <c r="J29" i="49"/>
  <c r="E29" i="49"/>
  <c r="J28" i="49"/>
  <c r="E28" i="49"/>
  <c r="J27" i="49"/>
  <c r="E27" i="49"/>
  <c r="J26" i="49"/>
  <c r="E26" i="49"/>
  <c r="J25" i="49"/>
  <c r="E25" i="49"/>
  <c r="J24" i="49"/>
  <c r="E24" i="49"/>
  <c r="J23" i="49"/>
  <c r="E23" i="49"/>
  <c r="J22" i="49"/>
  <c r="E22" i="49"/>
  <c r="J21" i="49"/>
  <c r="E21" i="49"/>
  <c r="J20" i="49"/>
  <c r="E20" i="49"/>
  <c r="J19" i="49"/>
  <c r="E19" i="49"/>
  <c r="J18" i="49"/>
  <c r="E18" i="49"/>
  <c r="J17" i="49"/>
  <c r="E17" i="49"/>
  <c r="J16" i="49"/>
  <c r="E16" i="49"/>
  <c r="J15" i="49"/>
  <c r="E15" i="49"/>
  <c r="G13" i="49"/>
  <c r="F13" i="49"/>
  <c r="J66" i="49" l="1"/>
  <c r="F184" i="49"/>
  <c r="G184" i="49"/>
  <c r="Q184" i="49"/>
  <c r="H89" i="49"/>
  <c r="H184" i="49"/>
  <c r="K89" i="49"/>
  <c r="K184" i="49"/>
  <c r="M89" i="49"/>
  <c r="M184" i="49"/>
  <c r="O89" i="49"/>
  <c r="O184" i="49"/>
  <c r="L89" i="49"/>
  <c r="L184" i="49"/>
  <c r="N89" i="49"/>
  <c r="N184" i="49"/>
  <c r="P89" i="49"/>
  <c r="P184" i="49"/>
  <c r="I184" i="49"/>
  <c r="E88" i="49"/>
  <c r="E66" i="49" s="1"/>
  <c r="E14" i="49"/>
  <c r="J14" i="49"/>
  <c r="I65" i="49"/>
  <c r="Q65" i="49"/>
  <c r="J152" i="49"/>
  <c r="T152" i="49" s="1"/>
  <c r="R59" i="49"/>
  <c r="J158" i="49"/>
  <c r="G158" i="49"/>
  <c r="P158" i="49"/>
  <c r="H158" i="49"/>
  <c r="Q158" i="49"/>
  <c r="I158" i="49"/>
  <c r="K158" i="49"/>
  <c r="L158" i="49"/>
  <c r="M158" i="49"/>
  <c r="N158" i="49"/>
  <c r="F158" i="49"/>
  <c r="O158" i="49"/>
  <c r="I13" i="49"/>
  <c r="M13" i="49"/>
  <c r="K13" i="49"/>
  <c r="N13" i="49"/>
  <c r="H13" i="49"/>
  <c r="O13" i="49"/>
  <c r="F89" i="49"/>
  <c r="R140" i="49"/>
  <c r="R142" i="49"/>
  <c r="R144" i="49"/>
  <c r="R146" i="49"/>
  <c r="R41" i="49"/>
  <c r="R62" i="49"/>
  <c r="K204" i="49"/>
  <c r="R96" i="49"/>
  <c r="R107" i="49"/>
  <c r="R111" i="49"/>
  <c r="R67" i="49"/>
  <c r="R104" i="49"/>
  <c r="R108" i="49"/>
  <c r="T113" i="49"/>
  <c r="R40" i="49"/>
  <c r="R61" i="49"/>
  <c r="R85" i="49"/>
  <c r="J137" i="49"/>
  <c r="J136" i="49" s="1"/>
  <c r="R139" i="49"/>
  <c r="R141" i="49"/>
  <c r="R16" i="49"/>
  <c r="R112" i="49"/>
  <c r="R19" i="49"/>
  <c r="R27" i="49"/>
  <c r="R28" i="49"/>
  <c r="R34" i="49"/>
  <c r="R55" i="49"/>
  <c r="R57" i="49"/>
  <c r="R143" i="49"/>
  <c r="R147" i="49"/>
  <c r="R150" i="49"/>
  <c r="R68" i="49"/>
  <c r="R86" i="49"/>
  <c r="R98" i="49"/>
  <c r="R181" i="49"/>
  <c r="R183" i="49"/>
  <c r="R64" i="49"/>
  <c r="R99" i="49"/>
  <c r="R101" i="49"/>
  <c r="R106" i="49"/>
  <c r="R56" i="49"/>
  <c r="R60" i="49"/>
  <c r="R33" i="49"/>
  <c r="R42" i="49"/>
  <c r="R63" i="49"/>
  <c r="R17" i="49"/>
  <c r="R31" i="49"/>
  <c r="R18" i="49"/>
  <c r="R25" i="49"/>
  <c r="R15" i="49"/>
  <c r="J196" i="49"/>
  <c r="R24" i="49"/>
  <c r="R26" i="49"/>
  <c r="R30" i="49"/>
  <c r="R32" i="49"/>
  <c r="R35" i="49"/>
  <c r="R21" i="49"/>
  <c r="R23" i="49"/>
  <c r="R29" i="49"/>
  <c r="R36" i="49"/>
  <c r="R38" i="49"/>
  <c r="R87" i="49"/>
  <c r="R100" i="49"/>
  <c r="R95" i="49"/>
  <c r="E178" i="49"/>
  <c r="E177" i="49" s="1"/>
  <c r="J103" i="49"/>
  <c r="J102" i="49" s="1"/>
  <c r="R155" i="49"/>
  <c r="J125" i="49"/>
  <c r="T112" i="49"/>
  <c r="R153" i="49"/>
  <c r="R152" i="49" s="1"/>
  <c r="R39" i="49"/>
  <c r="R179" i="49"/>
  <c r="J178" i="49"/>
  <c r="R138" i="49"/>
  <c r="R91" i="49"/>
  <c r="E90" i="49"/>
  <c r="P13" i="49"/>
  <c r="R156" i="49"/>
  <c r="E137" i="49"/>
  <c r="R105" i="49"/>
  <c r="E103" i="49"/>
  <c r="T155" i="49"/>
  <c r="R160" i="49"/>
  <c r="R159" i="49" s="1"/>
  <c r="E197" i="49"/>
  <c r="R110" i="49"/>
  <c r="E151" i="49"/>
  <c r="E196" i="49"/>
  <c r="L13" i="49"/>
  <c r="Q13" i="49"/>
  <c r="R20" i="49"/>
  <c r="R22" i="49"/>
  <c r="R37" i="49"/>
  <c r="R58" i="49"/>
  <c r="J197" i="49"/>
  <c r="R145" i="49"/>
  <c r="G89" i="49"/>
  <c r="R92" i="49"/>
  <c r="R97" i="49"/>
  <c r="R109" i="49"/>
  <c r="E202" i="49"/>
  <c r="R202" i="49" s="1"/>
  <c r="T126" i="49"/>
  <c r="E125" i="49"/>
  <c r="T156" i="49"/>
  <c r="R88" i="49" l="1"/>
  <c r="R66" i="49" s="1"/>
  <c r="R14" i="49"/>
  <c r="J151" i="49"/>
  <c r="T151" i="49" s="1"/>
  <c r="E65" i="49"/>
  <c r="E184" i="49"/>
  <c r="J65" i="49"/>
  <c r="J184" i="49"/>
  <c r="J13" i="49"/>
  <c r="R125" i="49"/>
  <c r="T178" i="49"/>
  <c r="J204" i="49"/>
  <c r="T125" i="49"/>
  <c r="R103" i="49"/>
  <c r="R102" i="49" s="1"/>
  <c r="T137" i="49"/>
  <c r="E136" i="49"/>
  <c r="R90" i="49"/>
  <c r="E89" i="49"/>
  <c r="T90" i="49"/>
  <c r="J177" i="49"/>
  <c r="R177" i="49" s="1"/>
  <c r="R178" i="49"/>
  <c r="R197" i="49"/>
  <c r="R196" i="49"/>
  <c r="E204" i="49"/>
  <c r="R137" i="49"/>
  <c r="E158" i="49"/>
  <c r="T159" i="49"/>
  <c r="E102" i="49"/>
  <c r="T102" i="49" s="1"/>
  <c r="T103" i="49"/>
  <c r="T14" i="49"/>
  <c r="E13" i="49"/>
  <c r="T66" i="49"/>
  <c r="R151" i="49" l="1"/>
  <c r="T65" i="49"/>
  <c r="R65" i="49"/>
  <c r="R184" i="49"/>
  <c r="T13" i="49"/>
  <c r="R13" i="49"/>
  <c r="R204" i="49"/>
  <c r="T184" i="49"/>
  <c r="V184" i="49"/>
  <c r="U184" i="49"/>
  <c r="T158" i="49"/>
  <c r="R158" i="49"/>
  <c r="R136" i="49"/>
  <c r="T136" i="49"/>
  <c r="R89" i="49"/>
  <c r="T89" i="49"/>
  <c r="T177" i="49"/>
</calcChain>
</file>

<file path=xl/comments1.xml><?xml version="1.0" encoding="utf-8"?>
<comments xmlns="http://schemas.openxmlformats.org/spreadsheetml/2006/main">
  <authors>
    <author>ALeh</author>
  </authors>
  <commentList>
    <comment ref="A8" authorId="0" shape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<sst xmlns="http://schemas.openxmlformats.org/spreadsheetml/2006/main" count="1407" uniqueCount="677">
  <si>
    <t>/гривень/</t>
  </si>
  <si>
    <t>Загальний фонд</t>
  </si>
  <si>
    <t>Спеціальний фонд</t>
  </si>
  <si>
    <t>0219770</t>
  </si>
  <si>
    <t>Усього</t>
  </si>
  <si>
    <t>(код бюджету)</t>
  </si>
  <si>
    <t>17532000000</t>
  </si>
  <si>
    <t>0219800</t>
  </si>
  <si>
    <t>Субвенція з місцевого бюджету державному бюджету на виконання програм соціально-економічного розвитку регіонів</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</si>
  <si>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</si>
  <si>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</si>
  <si>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</si>
  <si>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</si>
  <si>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0200000</t>
  </si>
  <si>
    <t>Виконавчий комітет Вараської міської ради</t>
  </si>
  <si>
    <t>0210000</t>
  </si>
  <si>
    <t>0443</t>
  </si>
  <si>
    <t>0217370</t>
  </si>
  <si>
    <t>7370</t>
  </si>
  <si>
    <t>0490</t>
  </si>
  <si>
    <t>Реалізація інших заходів щодо соціально-економічного розвитку територій</t>
  </si>
  <si>
    <t>0212010</t>
  </si>
  <si>
    <t>2010</t>
  </si>
  <si>
    <t>0731</t>
  </si>
  <si>
    <t>Багатопрофільна стаціонарна медична допомога населенню</t>
  </si>
  <si>
    <t>0217350</t>
  </si>
  <si>
    <t>7350</t>
  </si>
  <si>
    <t>Розроблення схем планування та забудови територій (містобудівної документації)</t>
  </si>
  <si>
    <t>9770</t>
  </si>
  <si>
    <t>0180</t>
  </si>
  <si>
    <t xml:space="preserve">Інші субвенції з місцевого бюджету </t>
  </si>
  <si>
    <t>9800</t>
  </si>
  <si>
    <t>1500000</t>
  </si>
  <si>
    <t>Управління містобудування, архітектури та капітального будівництва виконавчого комітету Вараської міської ради</t>
  </si>
  <si>
    <t>1510000</t>
  </si>
  <si>
    <t>1515045</t>
  </si>
  <si>
    <t>5045</t>
  </si>
  <si>
    <t>0810</t>
  </si>
  <si>
    <t>Будівництво мультифункціональних майданчиків для занять ігровими видами спорту</t>
  </si>
  <si>
    <t>1517310</t>
  </si>
  <si>
    <t>7310</t>
  </si>
  <si>
    <t>Будівництво об'єктів житлово-комунального господарства</t>
  </si>
  <si>
    <t>1517330</t>
  </si>
  <si>
    <t>7330</t>
  </si>
  <si>
    <t>Будівництво  інших об'єктів комунальної власності</t>
  </si>
  <si>
    <t>1517350</t>
  </si>
  <si>
    <t>0600000</t>
  </si>
  <si>
    <t>Управління  освіти виконавчого комітету Вараської міської ради</t>
  </si>
  <si>
    <t>0610000</t>
  </si>
  <si>
    <t>0617321</t>
  </si>
  <si>
    <t>7321</t>
  </si>
  <si>
    <t>Будівництво освітніх установ та закладів</t>
  </si>
  <si>
    <t>0611021</t>
  </si>
  <si>
    <t>0921</t>
  </si>
  <si>
    <t>Надання загальної середньої освіти закладами загальної середньої освіти</t>
  </si>
  <si>
    <t>0800000</t>
  </si>
  <si>
    <t>Управління праці та соціального захисту населення виконавчого комітету Вараської міської ради</t>
  </si>
  <si>
    <t>0810000</t>
  </si>
  <si>
    <t>0816083</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</si>
  <si>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</si>
  <si>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</si>
  <si>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</si>
  <si>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0810160</t>
  </si>
  <si>
    <t>0160</t>
  </si>
  <si>
    <t>0111</t>
  </si>
  <si>
    <t>0813104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</si>
  <si>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</si>
  <si>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</si>
  <si>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1000000</t>
  </si>
  <si>
    <t>Відділ  культури та туризму  виконавчого комітету Вараської міської ради</t>
  </si>
  <si>
    <t>1010000</t>
  </si>
  <si>
    <t>1017324</t>
  </si>
  <si>
    <t>7324</t>
  </si>
  <si>
    <t>Будівництво установ та закладів культури</t>
  </si>
  <si>
    <t>1011080</t>
  </si>
  <si>
    <t>1080</t>
  </si>
  <si>
    <t>0960</t>
  </si>
  <si>
    <t>Надання спеціальної освіти мистецькими школами</t>
  </si>
  <si>
    <t>3700000</t>
  </si>
  <si>
    <t>Фінансове управління виконавчого комітету Вараської міської ради</t>
  </si>
  <si>
    <t>3710000</t>
  </si>
  <si>
    <t>1600000</t>
  </si>
  <si>
    <t>Відділ  архітектури та містобудування виконавчого комітету Вараської міської ради</t>
  </si>
  <si>
    <t>1610000</t>
  </si>
  <si>
    <t>Керівництво і управління у відповідній сфері у містах (місті Києві), селищах, селах, територіальних громадах</t>
  </si>
  <si>
    <t>Департамент житлово-комунального господарства, майна та будівництва  виконавчого комітету Вараської міської ради</t>
  </si>
  <si>
    <t>Відділ  Державного архітектурно-будівельного контролю  виконавчого комітету Вараської міської ради</t>
  </si>
  <si>
    <t>Департамент культури, туризму, молоді та спорту  виконавчого комітету Вараської міської ради</t>
  </si>
  <si>
    <t>Департамент соціального захисту та гідності  виконавчого комітету Вараської міської ради</t>
  </si>
  <si>
    <t>РАЗОМ</t>
  </si>
  <si>
    <t>видатки споживання</t>
  </si>
  <si>
    <t>з них</t>
  </si>
  <si>
    <t xml:space="preserve">видатки розвитку </t>
  </si>
  <si>
    <t>у тому числі бюджет розвитку</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</si>
  <si>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</si>
  <si>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</si>
  <si>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</si>
  <si>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</si>
  <si>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бюджет розвитку</t>
  </si>
  <si>
    <t>капітальні видатки за рахунок коштів, що передаються із загального фонду до бюджету розвитку (спеціального фонду)</t>
  </si>
  <si>
    <t>2</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</si>
  <si>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</si>
  <si>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</si>
  <si>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</si>
  <si>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</si>
  <si>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0210180</t>
  </si>
  <si>
    <t>0133</t>
  </si>
  <si>
    <t>Інша діяльність у сфері державного управління</t>
  </si>
  <si>
    <t>0210191</t>
  </si>
  <si>
    <t>0191</t>
  </si>
  <si>
    <t>Проведення місцевих виборів</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</si>
  <si>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</si>
  <si>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0212111</t>
  </si>
  <si>
    <t>2111</t>
  </si>
  <si>
    <t>0726</t>
  </si>
  <si>
    <t>Первинна медична допомога населенню, що надається центрами первинної медичної (медико-санітарної) допомоги</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</si>
  <si>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</si>
  <si>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0212142</t>
  </si>
  <si>
    <t>2142</t>
  </si>
  <si>
    <t>0763</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</si>
  <si>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</si>
  <si>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</si>
  <si>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</si>
  <si>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</si>
  <si>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</si>
  <si>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0212145</t>
  </si>
  <si>
    <t>2145</t>
  </si>
  <si>
    <t>Централізовані заходи з лікування онкологічних хворих</t>
  </si>
  <si>
    <t>0212152</t>
  </si>
  <si>
    <t>2152</t>
  </si>
  <si>
    <t>Інші програми та заходи у сфері охорони здоров’я</t>
  </si>
  <si>
    <t>0213112</t>
  </si>
  <si>
    <t>3112</t>
  </si>
  <si>
    <t>1040</t>
  </si>
  <si>
    <t>Заходи державної політики з питань дітей та їх соціального захисту</t>
  </si>
  <si>
    <t>0213121</t>
  </si>
  <si>
    <t>3121</t>
  </si>
  <si>
    <t>Утримання та забезпечення діяльності центрів соціальних служб для сім’ї, дітей та молоді</t>
  </si>
  <si>
    <t>0213132</t>
  </si>
  <si>
    <t>3132</t>
  </si>
  <si>
    <t>Утримання клубів для підлітків за місцем проживання</t>
  </si>
  <si>
    <t>0213133</t>
  </si>
  <si>
    <t>3133</t>
  </si>
  <si>
    <t>Інші заходи та заклади молодіжної політики</t>
  </si>
  <si>
    <t>0213140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</si>
  <si>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</si>
  <si>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</si>
  <si>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0213242</t>
  </si>
  <si>
    <t>3242</t>
  </si>
  <si>
    <t>1090</t>
  </si>
  <si>
    <t>Інші заходи у сфері соціального захисту і соціального забезпечення</t>
  </si>
  <si>
    <t>0215011</t>
  </si>
  <si>
    <t>5011</t>
  </si>
  <si>
    <t>Проведення навчально-тренувальних зборів і змагань з олімпійських видів спорту</t>
  </si>
  <si>
    <t>0215012</t>
  </si>
  <si>
    <t>5012</t>
  </si>
  <si>
    <t>Проведення навчально-тренувальних зборів і змагань з неолімпійських видів спорту</t>
  </si>
  <si>
    <t>0215062</t>
  </si>
  <si>
    <t>5062</t>
  </si>
  <si>
    <t>Підтримка спорту вищих досягнень та організацій, які здійснюють фізкультурно-спортивну діяльність в регіоні</t>
  </si>
  <si>
    <t>0216011</t>
  </si>
  <si>
    <t>6011</t>
  </si>
  <si>
    <t>Експлуатація та технічне обслуговування житлового фонду</t>
  </si>
  <si>
    <t>0216012</t>
  </si>
  <si>
    <t>6012</t>
  </si>
  <si>
    <t>0620</t>
  </si>
  <si>
    <t>Забезпечення діяльності з виробництва, транспортування, постачання теплової енергії</t>
  </si>
  <si>
    <t>0216013</t>
  </si>
  <si>
    <t>6013</t>
  </si>
  <si>
    <t>Забезпечення діяльності водопровідно-каналізаційного господарства</t>
  </si>
  <si>
    <t>0216014</t>
  </si>
  <si>
    <t>6014</t>
  </si>
  <si>
    <t>Забезпечення збору та вивезення сміття і відходів</t>
  </si>
  <si>
    <t>0216020</t>
  </si>
  <si>
    <t>6020</t>
  </si>
  <si>
    <t>Забезпечення функціонування підприємств, установ та організацій, що виробляють, виконують та/або надають житлово-комунальні послуги</t>
  </si>
  <si>
    <t>0216030</t>
  </si>
  <si>
    <t>6030</t>
  </si>
  <si>
    <t>Організація благоустрою населених пунктів</t>
  </si>
  <si>
    <t>0216082</t>
  </si>
  <si>
    <t>6082</t>
  </si>
  <si>
    <t>Придбання житла для окремих категорій населення відповідно до законодавства</t>
  </si>
  <si>
    <t>0217130</t>
  </si>
  <si>
    <t>7130</t>
  </si>
  <si>
    <t>0421</t>
  </si>
  <si>
    <t>Здійснення заходів із землеустрою</t>
  </si>
  <si>
    <t>0217310</t>
  </si>
  <si>
    <t>0217461</t>
  </si>
  <si>
    <t>7461</t>
  </si>
  <si>
    <t>0456</t>
  </si>
  <si>
    <t>Утримання та розвиток автомобільних доріг та дорожньої інфраструктури за рахунок коштів місцевого бюджету</t>
  </si>
  <si>
    <t>0217530</t>
  </si>
  <si>
    <t>7530</t>
  </si>
  <si>
    <t>0460</t>
  </si>
  <si>
    <t>Інші заходи у сфері зв'язку, телекомунікації та інформатики</t>
  </si>
  <si>
    <t>0217610</t>
  </si>
  <si>
    <t>7610</t>
  </si>
  <si>
    <t>0411</t>
  </si>
  <si>
    <t>Сприяння розвитку малого та середнього підприємництва</t>
  </si>
  <si>
    <t>0217640</t>
  </si>
  <si>
    <t>7640</t>
  </si>
  <si>
    <t>0470</t>
  </si>
  <si>
    <t>Заходи з енергозбереження</t>
  </si>
  <si>
    <t>0217670</t>
  </si>
  <si>
    <t>7670</t>
  </si>
  <si>
    <t>Внески до статутного капіталу суб’єктів господарювання</t>
  </si>
  <si>
    <t>0217680</t>
  </si>
  <si>
    <t>7680</t>
  </si>
  <si>
    <t>Членські внески до асоціацій органів місцевого самоврядування</t>
  </si>
  <si>
    <t>0218110</t>
  </si>
  <si>
    <t>8110</t>
  </si>
  <si>
    <t>0320</t>
  </si>
  <si>
    <t>Заходи із запобігання та ліквідації надзвичайних ситуацій та наслідків стихійного лиха</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</si>
  <si>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</si>
  <si>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0218340</t>
  </si>
  <si>
    <t>8340</t>
  </si>
  <si>
    <t>0540</t>
  </si>
  <si>
    <t>Природоохоронні заходи за рахунок цільових фондів</t>
  </si>
  <si>
    <t>1510160</t>
  </si>
  <si>
    <t>1511010</t>
  </si>
  <si>
    <t>1010</t>
  </si>
  <si>
    <t>0910</t>
  </si>
  <si>
    <t>Надання дошкільної освіти</t>
  </si>
  <si>
    <t>1516011</t>
  </si>
  <si>
    <t>1516015</t>
  </si>
  <si>
    <t>6015</t>
  </si>
  <si>
    <t xml:space="preserve">Забезпечення надійної та безперебійної експлуатації ліфтів </t>
  </si>
  <si>
    <t>1516016</t>
  </si>
  <si>
    <t>6016</t>
  </si>
  <si>
    <t>Впровадження засобів обліку витрат та регулювання споживання води та теплової енергії</t>
  </si>
  <si>
    <t>1516030</t>
  </si>
  <si>
    <t>1517321</t>
  </si>
  <si>
    <t>1517461</t>
  </si>
  <si>
    <t>1519770</t>
  </si>
  <si>
    <t>0610160</t>
  </si>
  <si>
    <t>0611010</t>
  </si>
  <si>
    <t>0611020</t>
  </si>
  <si>
    <t>Надання загальної середньої освіти за рахунок коштів місцевого бюджету</t>
  </si>
  <si>
    <t>0611070</t>
  </si>
  <si>
    <t>1070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</si>
  <si>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</si>
  <si>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</si>
  <si>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</si>
  <si>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</si>
  <si>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</si>
  <si>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</si>
  <si>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</si>
  <si>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</si>
  <si>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</si>
  <si>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</si>
  <si>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</si>
  <si>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</si>
  <si>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</si>
  <si>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</si>
  <si>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</si>
  <si>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</si>
  <si>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</si>
  <si>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0813105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</si>
  <si>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</si>
  <si>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</si>
  <si>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</si>
  <si>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</si>
  <si>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</si>
  <si>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</si>
  <si>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</si>
  <si>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</si>
  <si>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0813242</t>
  </si>
  <si>
    <t>1010160</t>
  </si>
  <si>
    <t>1014030</t>
  </si>
  <si>
    <t>4030</t>
  </si>
  <si>
    <t>0824</t>
  </si>
  <si>
    <t>Забезпечення діяльності бібліотек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</si>
  <si>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</si>
  <si>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</si>
  <si>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</si>
  <si>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</si>
  <si>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</si>
  <si>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</si>
  <si>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</si>
  <si>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 xml:space="preserve">Забезпечення діяльності інших закладів в галузі культури і мистецтва </t>
  </si>
  <si>
    <t>1014082</t>
  </si>
  <si>
    <t>4082</t>
  </si>
  <si>
    <t xml:space="preserve">Інші заходи в галузі культури і мистецтва </t>
  </si>
  <si>
    <t>1017650</t>
  </si>
  <si>
    <t>7650</t>
  </si>
  <si>
    <t>Проведення експертної грошової оцінки земельної ділянки чи права на неї</t>
  </si>
  <si>
    <t>3710160</t>
  </si>
  <si>
    <t>3718500</t>
  </si>
  <si>
    <t>8500</t>
  </si>
  <si>
    <t>Нерозподілені трансферти з державного бюджету</t>
  </si>
  <si>
    <t>3718600</t>
  </si>
  <si>
    <t>8600</t>
  </si>
  <si>
    <t>0170</t>
  </si>
  <si>
    <t>Обслуговування місцевого боргу</t>
  </si>
  <si>
    <t>3719110</t>
  </si>
  <si>
    <t>9110</t>
  </si>
  <si>
    <t>Реверсна дотація</t>
  </si>
  <si>
    <t>ВСЬОГО ВИДАТКІВ</t>
  </si>
  <si>
    <t>програми</t>
  </si>
  <si>
    <t>харчування</t>
  </si>
  <si>
    <t>парк</t>
  </si>
  <si>
    <t>заходи</t>
  </si>
  <si>
    <t>3410160</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</si>
  <si>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</si>
  <si>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</si>
  <si>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</si>
  <si>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0611061</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</si>
  <si>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</si>
  <si>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0611060</t>
  </si>
  <si>
    <t>1110160</t>
  </si>
  <si>
    <t>в т.ч.: за рахунок інших субвенцій з місцевого бюджету</t>
  </si>
  <si>
    <t>1100000</t>
  </si>
  <si>
    <t>1110000</t>
  </si>
  <si>
    <t>3400000</t>
  </si>
  <si>
    <t>3410000</t>
  </si>
  <si>
    <t>Зміни до фінансування  бюджету Вараської                                                                                міської територіальної громади на 2021 рік</t>
  </si>
  <si>
    <t xml:space="preserve">Код </t>
  </si>
  <si>
    <t>Найменування згідно з Класифікацією фінансування бюджету</t>
  </si>
  <si>
    <t>УСЬОГО</t>
  </si>
  <si>
    <t>усього</t>
  </si>
  <si>
    <t>Фінансування  за типом кредитора</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</si>
  <si>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</si>
  <si>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</si>
  <si>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</si>
  <si>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</si>
  <si>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</si>
  <si>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</si>
  <si>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300000</t>
  </si>
  <si>
    <t>Зовнішнє фінансування</t>
  </si>
  <si>
    <t>Позики, надані міжнародними фінансовими організаціями</t>
  </si>
  <si>
    <t xml:space="preserve">Одержано позик </t>
  </si>
  <si>
    <t>301200</t>
  </si>
  <si>
    <t>Погашено позик</t>
  </si>
  <si>
    <t>Загальне фінансування</t>
  </si>
  <si>
    <t>Фінансування  за типом боргового зобов'язання</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</si>
  <si>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</si>
  <si>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</si>
  <si>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</si>
  <si>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</si>
  <si>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</si>
  <si>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</si>
  <si>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</si>
  <si>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</si>
  <si>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402000</t>
  </si>
  <si>
    <t>Погашення</t>
  </si>
  <si>
    <t>402200</t>
  </si>
  <si>
    <t>Зовнішні зобов'язання</t>
  </si>
  <si>
    <t>402202</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</si>
  <si>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</si>
  <si>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</si>
  <si>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</si>
  <si>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</si>
  <si>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</si>
  <si>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</si>
  <si>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</si>
  <si>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Кошти, що передаються із загального фонду бюджету до бюджету розвитку (спеціального фонду)</t>
  </si>
  <si>
    <t>0217322</t>
  </si>
  <si>
    <t>7322</t>
  </si>
  <si>
    <t>Будівництво медичних установ та закладів</t>
  </si>
  <si>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</si>
  <si>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</si>
  <si>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</si>
  <si>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</si>
  <si>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</si>
  <si>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</si>
  <si>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</si>
  <si>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</si>
  <si>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</si>
  <si>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</si>
  <si>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0213123</t>
  </si>
  <si>
    <t>3123</t>
  </si>
  <si>
    <t>Заходи державної політики з питань сім'ї</t>
  </si>
  <si>
    <t>Комплексна програма підтримки сім'ї, дітей та молоді міста на 2018-2020 роки</t>
  </si>
  <si>
    <t>Рішення міської ради від 23.01.2018 №1000</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</si>
  <si>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</si>
  <si>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</si>
  <si>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</si>
  <si>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</si>
  <si>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</si>
  <si>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</si>
  <si>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</si>
  <si>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</si>
  <si>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</si>
  <si>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</si>
  <si>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</si>
  <si>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</si>
  <si>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</si>
  <si>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</si>
  <si>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Комплексна програма "Розумна громада" на 2021-2024 роки</t>
  </si>
  <si>
    <t>Рішення міської ради від 15.12.2020 №61</t>
  </si>
  <si>
    <t>Міська програма "Безпечне місто" на 2019-2023 роки</t>
  </si>
  <si>
    <t>Рішення міської ради від 03.04.2019 №1381</t>
  </si>
  <si>
    <t>Програма поводження з відходами м.Вараш на 2016-2020 роки</t>
  </si>
  <si>
    <t>Рішення міської ради від 15.10.2015  №2196</t>
  </si>
  <si>
    <t>Програма реалізації природоохоронних заходів Вараської міської територіальної громади на 2021-2023 роки</t>
  </si>
  <si>
    <t>Рішення міської ради від 15.12.2020 №40</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</si>
  <si>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</si>
  <si>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</si>
  <si>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</si>
  <si>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</si>
  <si>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</si>
  <si>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1021</t>
  </si>
  <si>
    <t xml:space="preserve">Надання загальної середньої освіти закладами загальної середньої освіти </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</si>
  <si>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</si>
  <si>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</si>
  <si>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</si>
  <si>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</si>
  <si>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0813031</t>
  </si>
  <si>
    <t>3031</t>
  </si>
  <si>
    <t>Надання інших пільг окремим категоріям громадян відповідно до законодавства</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</si>
  <si>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</si>
  <si>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</si>
  <si>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</si>
  <si>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</si>
  <si>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</si>
  <si>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</si>
  <si>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</si>
  <si>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</si>
  <si>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Надання фінансової підтримки громадським об'єднанням ветеранів і осіб з інвалідністю,  діяльність яких має соціальну спрямованість</t>
  </si>
  <si>
    <t>Програма розвитку культури та туризму на 2021-2025 роки</t>
  </si>
  <si>
    <t>Рішення міської ради від 15.12.2020 №39</t>
  </si>
  <si>
    <t>Х</t>
  </si>
  <si>
    <t>1700000</t>
  </si>
  <si>
    <t>1710000</t>
  </si>
  <si>
    <t>1710160</t>
  </si>
  <si>
    <t>1200000</t>
  </si>
  <si>
    <t>1210000</t>
  </si>
  <si>
    <t>1210160</t>
  </si>
  <si>
    <t>0617363</t>
  </si>
  <si>
    <t>7363</t>
  </si>
  <si>
    <t>Виконання інвестиційних проектів в рамках здійснення заходів щодо соціально-економічного розвитку окремих територій</t>
  </si>
  <si>
    <t>в т.ч. за рахунок субвенції з державного бюджету місцевим бюджетам на здійснення заходів щодо соціально-економічного розвитку окремих територій</t>
  </si>
  <si>
    <t>Програма розвитку земельних відносин Вараської міської територіальної громади на 2019-2021 роки</t>
  </si>
  <si>
    <t>Рішення міської ради від 14.11.2019 №1583</t>
  </si>
  <si>
    <t xml:space="preserve">                          </t>
  </si>
  <si>
    <t>Код</t>
  </si>
  <si>
    <t>Найменування                                                                            згідно з  класифікацією доходів бюджету</t>
  </si>
  <si>
    <t>в т.ч.                           бюджет розвитку</t>
  </si>
  <si>
    <t>3</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</si>
  <si>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</si>
  <si>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</si>
  <si>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</si>
  <si>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</si>
  <si>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</si>
  <si>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</si>
  <si>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</si>
  <si>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</si>
  <si>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</si>
  <si>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Рентна плата та плата за використання інших природних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</si>
  <si>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</si>
  <si>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</si>
  <si>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Внутрішні податки на товари та послуги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</si>
  <si>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</si>
  <si>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</si>
  <si>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</si>
  <si>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</si>
  <si>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</si>
  <si>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</si>
  <si>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</si>
  <si>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</si>
  <si>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</si>
  <si>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</si>
  <si>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</si>
  <si>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</si>
  <si>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</si>
  <si>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</si>
  <si>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</si>
  <si>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</si>
  <si>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</si>
  <si>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</si>
  <si>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</si>
  <si>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</si>
  <si>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</si>
  <si>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 xml:space="preserve">Інші податки та збори                                  </t>
  </si>
  <si>
    <t xml:space="preserve">Екологічний податок                                    </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</si>
  <si>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</si>
  <si>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</si>
  <si>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</si>
  <si>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</si>
  <si>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</si>
  <si>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 xml:space="preserve">Частина чистого прибутку (доходу) комунальних унітарних підприємств та їх об'єднань, що вилучається до відповідного місцевого бюджету </t>
  </si>
  <si>
    <t>Плата за розміщення тимчасово вільних коштів місцевих бюджетів</t>
  </si>
  <si>
    <t>Інші надходження</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</si>
  <si>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</si>
  <si>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</si>
  <si>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Адміністративні збори та платежі,  доходи від некомерційної  господарської діяльності</t>
  </si>
  <si>
    <t>Плата за надання адміністративних послуг</t>
  </si>
  <si>
    <t>Адмiнiстративний збiр за проведення державної реєстрацiї юридичних осiб, фiзичних осiб — пiдприємцiв та громадських формувань</t>
  </si>
  <si>
    <t>Плата за надання інших адміністративних послуг</t>
  </si>
  <si>
    <t>Адмiнiстративний збiр за державну реєстрацiю речових прав на нерухоме майно та їх обтяжень</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</si>
  <si>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</si>
  <si>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</si>
  <si>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</si>
  <si>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</si>
  <si>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</si>
  <si>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</si>
  <si>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</si>
  <si>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Надходження коштів пайової участі у розвитку інфраструктури населеного пункту</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</si>
  <si>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</si>
  <si>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</si>
  <si>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</si>
  <si>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вiд додаткової (господарської) дiяльностi</t>
  </si>
  <si>
    <t>Надходження бюджетних установ вiд реалiзацiї в установленому порядку майна (крiм нерухомого майна)</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</si>
  <si>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</si>
  <si>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</si>
  <si>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</si>
  <si>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</si>
  <si>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Усього доходів (без урахування міжбюджетних трансфертів)</t>
  </si>
  <si>
    <t>Офіційні трансферти</t>
  </si>
  <si>
    <t>Від органів державного управління</t>
  </si>
  <si>
    <t>Субвенції з державного бюджету місцевим бюджетам</t>
  </si>
  <si>
    <t>Освітня субвенція з державного бюджету місцевим бюджетам</t>
  </si>
  <si>
    <t>Субвенція з державного бюджету місцевим бюджетам на здійснення заходів щодо соціально-економічного розвитку окремих територій</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</si>
  <si>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</si>
  <si>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</si>
  <si>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</si>
  <si>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</si>
  <si>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</si>
  <si>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</si>
  <si>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</si>
  <si>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</si>
  <si>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</si>
  <si>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</si>
  <si>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Разом доходів</t>
  </si>
  <si>
    <t>1. Показники міжбюджетних трансфертів з інших бюджетів</t>
  </si>
  <si>
    <t>(грн)</t>
  </si>
  <si>
    <t>Державний бюджет України</t>
  </si>
  <si>
    <t>Обласний бюджет Рівненської області</t>
  </si>
  <si>
    <t>х</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</si>
  <si>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</si>
  <si>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</si>
  <si>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</si>
  <si>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</si>
  <si>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</si>
  <si>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</si>
  <si>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</si>
  <si>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</si>
  <si>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</si>
  <si>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</si>
  <si>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</si>
  <si>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</si>
  <si>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Керівництво і управління у відповідній сфері у містах (місті Києві), селищах, селах, об’єднаних територіальних громадах</t>
  </si>
  <si>
    <t>1217310</t>
  </si>
  <si>
    <t>Всього</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</si>
  <si>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</si>
  <si>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</si>
  <si>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Виконання заходів, спрямованих на забезпечення якісної, сучасної та доступної загальної середньої освіти "Нова українська школа"</t>
  </si>
  <si>
    <t>1182</t>
  </si>
  <si>
    <t>1181</t>
  </si>
  <si>
    <t>0611181</t>
  </si>
  <si>
    <t>0611182</t>
  </si>
  <si>
    <t>0611180</t>
  </si>
  <si>
    <t>1111080</t>
  </si>
  <si>
    <t>1114030</t>
  </si>
  <si>
    <t>1114060</t>
  </si>
  <si>
    <t>1114081</t>
  </si>
  <si>
    <t>1114082</t>
  </si>
  <si>
    <t>1117324</t>
  </si>
  <si>
    <t>1217461</t>
  </si>
  <si>
    <t>Розвиток мережі центрів надання адміністративних послуг</t>
  </si>
  <si>
    <t>7390</t>
  </si>
  <si>
    <t>3417390</t>
  </si>
  <si>
    <t>1216014</t>
  </si>
  <si>
    <t>Рішення міської ради від 15.12.2020 №41</t>
  </si>
  <si>
    <t>3718710</t>
  </si>
  <si>
    <t>8710</t>
  </si>
  <si>
    <t>Резервний фонд місцевого бюджету</t>
  </si>
  <si>
    <t>0213124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</si>
  <si>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</si>
  <si>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</si>
  <si>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в т.ч. за рахунок субвенції з державного бюджету на 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</si>
  <si>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1060</t>
  </si>
  <si>
    <t xml:space="preserve">Надання пільгових довгострокових кредитів молодим сім’ям та одиноким молодим громадянам на будівництво/реконструкцію/придбання житла  </t>
  </si>
  <si>
    <t>0217363</t>
  </si>
  <si>
    <t>0217540</t>
  </si>
  <si>
    <t>7540</t>
  </si>
  <si>
    <t>Реалізація заходів, спрямованих на підвищення доступності широкосмугового доступу до Інтернету в сільській місцевості</t>
  </si>
  <si>
    <t>в т.ч. за рахунок субвенції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</si>
  <si>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0218230</t>
  </si>
  <si>
    <t>8230</t>
  </si>
  <si>
    <t>Інші заходи громадського порядку та безпеки</t>
  </si>
  <si>
    <t>0615031</t>
  </si>
  <si>
    <t>5031</t>
  </si>
  <si>
    <t>Утримання та навчально-тренувальна робота комунальних дитячо-юнацьких спортивних шкіл</t>
  </si>
  <si>
    <t>0619770</t>
  </si>
  <si>
    <t>1216020</t>
  </si>
  <si>
    <t>1217321</t>
  </si>
  <si>
    <t>Будівництво  освітніх установ та закладів</t>
  </si>
  <si>
    <t>1113140</t>
  </si>
  <si>
    <t>1216090</t>
  </si>
  <si>
    <t>6090</t>
  </si>
  <si>
    <t>Інша діяльність у сфері житлово-комунального господарства</t>
  </si>
  <si>
    <t>0640</t>
  </si>
  <si>
    <t>1217325</t>
  </si>
  <si>
    <t>7325</t>
  </si>
  <si>
    <t xml:space="preserve">Будівництво споруд, установ та закладів фізичної культури і спорту
</t>
  </si>
  <si>
    <t>1617350</t>
  </si>
  <si>
    <t>3413031</t>
  </si>
  <si>
    <t>3413032</t>
  </si>
  <si>
    <t>3413033</t>
  </si>
  <si>
    <t>3413160</t>
  </si>
  <si>
    <t>3413192</t>
  </si>
  <si>
    <t>3413242</t>
  </si>
  <si>
    <t>3413222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</si>
  <si>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</si>
  <si>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3222</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</si>
  <si>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</si>
  <si>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</si>
  <si>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в т.ч. за рахунок субвенції з державного бюджету місцевим бюджетам</t>
  </si>
  <si>
    <t>в т.ч. за рахунок субвенції з обласного бюджету</t>
  </si>
  <si>
    <t>Зміни до міжбюджетних трансфертів на 2021 рік</t>
  </si>
  <si>
    <t>Найменування трансферту/                                                                            Найменування бюджету - надавача міжбюджетного трансферту</t>
  </si>
  <si>
    <t xml:space="preserve">                            I. Трансферти до загального фонду бюджету</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</si>
  <si>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</si>
  <si>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</si>
  <si>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Субвенція з місцевого бюджету на виплату грошової компенсації за належні для отримання жилі приміщення для сімей осіб, визначених абзацами 5 - 8 пункту 1 статті 10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</si>
  <si>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безпосереденьо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19 - 20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</si>
  <si>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 xml:space="preserve">                            II. Трансферти до спеціального фонду бюджету</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</si>
  <si>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</si>
  <si>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</si>
  <si>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</si>
  <si>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</si>
  <si>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</si>
  <si>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</si>
  <si>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Плата за оренду майна бюджетних установ, що здійснюється відповідно до Закону України "Про оренду державного та комунального майна"</t>
  </si>
  <si>
    <t>Медична субвенція з державного бюджету місцевим бюджетам</t>
  </si>
  <si>
    <t>Рентна плата за спеціальне використання лісових ресурсів </t>
  </si>
  <si>
    <t>Міська програма "Безпечна громада" на 2019-2023 роки</t>
  </si>
  <si>
    <t>Програма економічного і соціального розвитку Вараської міської  територіальної громади на 2021 рік</t>
  </si>
  <si>
    <t>Рішення міської ради від 23.12.2020 №85</t>
  </si>
  <si>
    <t>Комплексна програма розвитку цивільного захисту Вараської міської територіальної громади на 2021-2025 роки</t>
  </si>
  <si>
    <t>Рішення міської ради від 15.12.2020  №31</t>
  </si>
  <si>
    <t>Будівництво споруд, установ та закладів фізичної культури і спорту</t>
  </si>
  <si>
    <t>Рішення міської ради від 29.11.2019  №1614</t>
  </si>
  <si>
    <t>Співфінансування ремонтів житлових будинків</t>
  </si>
  <si>
    <t>Капітальний ремонт Старорафалівської гімназії Вараської міської ради в с.Стара Рафалівка на вул. Центральна, 13 Вараської міської територіальної громади (влаштування санвузла і тамбура)</t>
  </si>
  <si>
    <t>3413221</t>
  </si>
  <si>
    <t>Програма надання пільгових довготермінових кредитів на будівництво і придбання житла на 2021- 2023 роки</t>
  </si>
  <si>
    <t>Рішення міської ради від 25.06.2021 №529</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</si>
  <si>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</si>
  <si>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</si>
  <si>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r>
      <rPr>
        <b/>
        <sz val="14"/>
        <rFont val="Times New Roman"/>
        <family val="1"/>
        <charset val="204"/>
      </rPr>
      <t>УСЬОГО</t>
    </r>
    <r>
      <rPr>
        <sz val="14"/>
        <rFont val="Times New Roman"/>
        <family val="1"/>
        <charset val="204"/>
      </rPr>
      <t xml:space="preserve"> за розділами I, II, у тому числі:</t>
    </r>
  </si>
  <si>
    <t xml:space="preserve">                                             до рішення Вараської міської ради</t>
  </si>
  <si>
    <t>Код Класифікації    доходу бюджету/Код бюджету</t>
  </si>
  <si>
    <t>1113242</t>
  </si>
  <si>
    <t>3413035</t>
  </si>
  <si>
    <t>Компенсаційні виплати за пільговий проїзд окремих категорій громадян на залізничному транспорті</t>
  </si>
  <si>
    <t xml:space="preserve">Компенсаційні виплати на пільговий проїзд автомобільним транспортом окремим категоріям громадян </t>
  </si>
  <si>
    <t>3416083</t>
  </si>
  <si>
    <t>3413105</t>
  </si>
  <si>
    <t>Реконструкція Старорафалівської гімназії Вараської міської ради в с.Стара Рафалівка на вул. Центральна, 13 Вараської міської територіальної громади (влаштування санвузла і тамбура)</t>
  </si>
  <si>
    <t>Відділ  Державного архітектурно-будівельного контролю виконавчого комітету Вараської міської ради</t>
  </si>
  <si>
    <t>Зміни до доходів бюджету Вараської міської  територіальної громади   на 2021 рік</t>
  </si>
  <si>
    <r>
      <t>Туристичний збір</t>
    </r>
    <r>
      <rPr>
        <sz val="14"/>
        <rFont val="Times New Roman"/>
        <family val="1"/>
        <charset val="204"/>
      </rPr>
      <t> </t>
    </r>
  </si>
  <si>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</si>
  <si>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</si>
  <si>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II. Трансферти із спеціального фонду бюджету</t>
  </si>
  <si>
    <t xml:space="preserve">                           I. Трансферти із загального фонду бюджету</t>
  </si>
  <si>
    <r>
      <rPr>
        <b/>
        <sz val="14"/>
        <rFont val="Times New Roman"/>
        <family val="1"/>
        <charset val="204"/>
      </rPr>
      <t xml:space="preserve">УСЬОГО </t>
    </r>
    <r>
      <rPr>
        <sz val="14"/>
        <rFont val="Times New Roman"/>
        <family val="1"/>
        <charset val="204"/>
      </rPr>
      <t>за розділами I, II, у тому числі:</t>
    </r>
  </si>
  <si>
    <t xml:space="preserve"> (код бюджету)</t>
  </si>
  <si>
    <t>Комплексна програма підтримки сім'ї, дітей та молоді Вараської міської територіальної громади на 2021-2025 роки</t>
  </si>
  <si>
    <t xml:space="preserve"> Капітальний ремонт частини відділення дорослого стаціонару комунального  некомерційного підприємства Вараської міської ради "Вараська багатопрофільна лікарня" за адресою: вул.Енергетиків, 23, м.Вараш, Рівненська область (в т.ч. розробка проектно-кошторисної документації)</t>
  </si>
  <si>
    <t xml:space="preserve"> Капітальний ремонт частини приміщень головного корпусу під відділення гемодіалізу комунального  некомерційного підприємства Вараської міської ради "Вараська багатопрофільна лікарня" за адресою: вул.Енергетиків, 23, м.Вараш, Рівненська область</t>
  </si>
  <si>
    <t xml:space="preserve">                                                          Додаток 4</t>
  </si>
  <si>
    <t>Капітальний ремонт частини приміщень інфекційного відділення під ПЛР-відділ лабораторії комунального некомерційного підприємства Вараської міської ради "Вараська багатопрофільна лікарня" за адресою: вул.Енергетиків,23,м.Вараш,Рівненська область</t>
  </si>
  <si>
    <t xml:space="preserve"> Роботи з виготовлення проектно-кошторисної документації на капітальний ремонт частини приміщень головного корпусу під відділення гемодіалізу комунального некомерційного підприємства Вараської міської ради "Вараська багатопрофільна лікарня" за адресою: вул.Енергетиків,23,м.Вараш,Рівненська область</t>
  </si>
  <si>
    <t>3413104</t>
  </si>
  <si>
    <t>Капітальний ремонт каналізаційного колектора (від КК-17 до КК-19) в м.Вараш Рівненської області</t>
  </si>
  <si>
    <t>Оцінка енергоефективності системи водопостачання міста Вараш, Рівненської області для подальшого виконання робіт з виготовлення проектно-кошторисної документації (реконструкція) мереж</t>
  </si>
  <si>
    <t>Оцінка енергоефективності системи водовідведення міста Вараш, Рівненської області для подальшого виконання робіт з виготовлення проектно-кошторисної документації (реконструкція) мереж</t>
  </si>
  <si>
    <t>Проведення експертизи проектно-кошторисної документації "Реконструкція водопровідної мережі від ВК-42 до ВК-89 по мікрорайону Будівельників в місті Вараш, Вараського району Рівненської області"</t>
  </si>
  <si>
    <t>Виготовлення проектно-кошторисної документації "Реконструкція водопровідної мережі від ВК-42 до ВК-89 по мікрорайону Будівельників в місті Вараш, Вараського району Рівненської області"</t>
  </si>
  <si>
    <t xml:space="preserve"> Реконструкція кисневого корпусу та центрального кисневого пункту полового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адресою: вул.Енергетиків,23,м.Вараш,Рівненська область</t>
  </si>
  <si>
    <t>Виготовлення проектно-кошторисної документації "Капітальний ремонт спортивного залу Вараської загальноосвітньої школи І-ІІІ ступенів №2 Вараської міської ради Рівненської області за адресою: Рівненська область, м.Вараш, мрн. Будівельників, 56 (коригування)"</t>
  </si>
  <si>
    <t>Міський голова                                              Олександр МЕНЗУЛ</t>
  </si>
  <si>
    <t>Міський голова                                                    Олександр МЕНЗУЛ</t>
  </si>
  <si>
    <t xml:space="preserve">                                               24 вересня 2021 року № 843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</si>
</sst>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5" x14ac:knownFonts="1">
    <font>
      <sz val="10"/>
      <name val="Arial Cyr"/>
      <charset val="204"/>
    </font>
    <font>
      <sz val="10"/>
      <name val="Arial Cyr"/>
      <charset val="204"/>
    </font>
    <font>
      <sz val="10"/>
      <name val="Times New Roman"/>
      <family val="1"/>
      <charset val="204"/>
    </font>
    <font>
      <sz val="10"/>
      <name val="Helv"/>
      <charset val="204"/>
    </font>
    <font>
      <sz val="11"/>
      <name val="Times New Roman"/>
      <family val="1"/>
      <charset val="204"/>
    </font>
    <font>
      <sz val="14"/>
      <name val="Times New Roman"/>
      <family val="1"/>
      <charset val="204"/>
    </font>
    <font>
      <b/>
      <sz val="16"/>
      <color indexed="8"/>
      <name val="Times New Roman"/>
      <family val="1"/>
      <charset val="204"/>
    </font>
    <font>
      <sz val="12"/>
      <name val="Times New Roman"/>
      <family val="1"/>
      <charset val="204"/>
    </font>
    <font>
      <b/>
      <sz val="12"/>
      <name val="Arial Cyr"/>
      <charset val="204"/>
    </font>
    <font>
      <sz val="20"/>
      <color indexed="8"/>
      <name val="Times New Roman"/>
      <family val="1"/>
      <charset val="204"/>
    </font>
    <font>
      <sz val="16"/>
      <color indexed="8"/>
      <name val="Times New Roman"/>
      <family val="1"/>
      <charset val="204"/>
    </font>
    <font>
      <sz val="10"/>
      <color rgb="FFFF0000"/>
      <name val="Arial Cyr"/>
      <charset val="204"/>
    </font>
    <font>
      <sz val="14"/>
      <color rgb="FFFF0000"/>
      <name val="Times New Roman"/>
      <family val="1"/>
      <charset val="204"/>
    </font>
    <font>
      <i/>
      <sz val="14"/>
      <color rgb="FFFF0000"/>
      <name val="Times New Roman"/>
      <family val="1"/>
      <charset val="204"/>
    </font>
    <font>
      <sz val="10"/>
      <name val="Times New Roman"/>
      <family val="1"/>
      <charset val="204"/>
    </font>
    <font>
      <sz val="10"/>
      <name val="Courier New"/>
      <family val="3"/>
      <charset val="204"/>
    </font>
    <font>
      <sz val="14"/>
      <color rgb="FFFF0000"/>
      <name val="Times New Roman Cyr"/>
      <family val="1"/>
      <charset val="204"/>
    </font>
    <font>
      <sz val="10"/>
      <color rgb="FFFF0000"/>
      <name val="Times New Roman"/>
      <family val="1"/>
      <charset val="204"/>
    </font>
    <font>
      <b/>
      <sz val="14"/>
      <name val="Times New Roman"/>
      <family val="1"/>
      <charset val="204"/>
    </font>
    <font>
      <u/>
      <sz val="12"/>
      <name val="Times New Roman"/>
      <family val="1"/>
      <charset val="204"/>
    </font>
    <font>
      <sz val="14"/>
      <name val="Times New Roman"/>
      <family val="1"/>
    </font>
    <font>
      <sz val="11"/>
      <name val="Times New Roman"/>
      <family val="1"/>
    </font>
    <font>
      <i/>
      <sz val="10"/>
      <name val="Times New Roman"/>
      <family val="1"/>
      <charset val="204"/>
    </font>
    <font>
      <i/>
      <sz val="10"/>
      <name val="Times New Roman"/>
      <family val="1"/>
    </font>
    <font>
      <b/>
      <sz val="14"/>
      <name val="Times New Roman Cyr"/>
      <family val="1"/>
      <charset val="204"/>
    </font>
    <font>
      <u/>
      <sz val="10"/>
      <color indexed="12"/>
      <name val="Arial Cyr"/>
      <charset val="204"/>
    </font>
    <font>
      <sz val="10"/>
      <name val="Times New Roman"/>
      <family val="1"/>
    </font>
    <font>
      <sz val="14"/>
      <name val="Times New Roman Cyr"/>
      <family val="1"/>
      <charset val="204"/>
    </font>
    <font>
      <sz val="14"/>
      <color rgb="FFFF0000"/>
      <name val="Times New Roman"/>
      <family val="1"/>
    </font>
    <font>
      <i/>
      <sz val="14"/>
      <color rgb="FFFF0000"/>
      <name val="Times New Roman Cyr"/>
      <charset val="204"/>
    </font>
    <font>
      <sz val="14"/>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name val="Times New Roman CYR"/>
      <charset val="204"/>
    </font>
    <font>
      <b/>
      <sz val="12"/>
      <name val="Times New Roman CYR"/>
      <family val="1"/>
      <charset val="204"/>
    </font>
    <font>
      <sz val="12"/>
      <name val="Times New Roman Cyr"/>
      <family val="1"/>
      <charset val="204"/>
    </font>
    <font>
      <b/>
      <sz val="10"/>
      <name val="Times New Roman"/>
      <family val="1"/>
    </font>
    <font>
      <b/>
      <sz val="10"/>
      <name val="Times New Roman"/>
      <family val="1"/>
      <charset val="204"/>
    </font>
    <font>
      <b/>
      <sz val="12"/>
      <name val="Times New Roman"/>
      <family val="1"/>
    </font>
    <font>
      <sz val="12"/>
      <name val="Arial Cyr"/>
      <charset val="204"/>
    </font>
    <font>
      <i/>
      <sz val="10"/>
      <name val="Times New Roman CYR"/>
      <charset val="204"/>
    </font>
    <font>
      <b/>
      <sz val="12"/>
      <color rgb="FFFF0000"/>
      <name val="Times New Roman CYR"/>
      <family val="1"/>
      <charset val="204"/>
    </font>
    <font>
      <b/>
      <sz val="14"/>
      <color rgb="FFFF0000"/>
      <name val="Times New Roman"/>
      <family val="1"/>
    </font>
    <font>
      <i/>
      <sz val="12"/>
      <color rgb="FFFF0000"/>
      <name val="Times New Roman"/>
      <family val="1"/>
      <charset val="204"/>
    </font>
    <font>
      <b/>
      <i/>
      <sz val="14"/>
      <color rgb="FFFF0000"/>
      <name val="Times New Roman"/>
      <family val="1"/>
    </font>
    <font>
      <b/>
      <i/>
      <sz val="12"/>
      <color rgb="FFFF0000"/>
      <name val="Times New Roman CYR"/>
      <family val="1"/>
      <charset val="204"/>
    </font>
    <font>
      <i/>
      <sz val="14"/>
      <color rgb="FFFF0000"/>
      <name val="Times New Roman Cyr"/>
      <family val="1"/>
      <charset val="204"/>
    </font>
    <font>
      <i/>
      <sz val="12"/>
      <color rgb="FFFF0000"/>
      <name val="Times New Roman"/>
      <family val="1"/>
    </font>
    <font>
      <i/>
      <sz val="12"/>
      <color rgb="FFFF0000"/>
      <name val="Times New Roman Cyr"/>
      <family val="1"/>
      <charset val="204"/>
    </font>
    <font>
      <sz val="12"/>
      <color rgb="FFFF0000"/>
      <name val="Times New Roman Cyr"/>
      <family val="1"/>
      <charset val="204"/>
    </font>
    <font>
      <i/>
      <sz val="10"/>
      <color rgb="FFFF0000"/>
      <name val="Arial Cyr"/>
      <charset val="204"/>
    </font>
    <font>
      <i/>
      <sz val="14"/>
      <color rgb="FFFF0000"/>
      <name val="Arial Cyr"/>
      <charset val="204"/>
    </font>
    <font>
      <b/>
      <sz val="14"/>
      <name val="Times New Roman"/>
      <family val="1"/>
    </font>
    <font>
      <i/>
      <sz val="12"/>
      <name val="Times New Roman"/>
      <family val="1"/>
      <charset val="204"/>
    </font>
    <font>
      <b/>
      <sz val="14"/>
      <color rgb="FFFF0000"/>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b/>
      <sz val="10"/>
      <name val="Arial"/>
      <family val="2"/>
      <charset val="204"/>
    </font>
    <font>
      <b/>
      <sz val="14"/>
      <color indexed="8"/>
      <name val="Arial"/>
      <family val="2"/>
      <charset val="204"/>
    </font>
    <font>
      <b/>
      <sz val="12"/>
      <name val="Arial"/>
      <family val="2"/>
      <charset val="204"/>
    </font>
    <font>
      <b/>
      <sz val="16"/>
      <name val="Arial Cyr"/>
      <charset val="204"/>
    </font>
    <font>
      <b/>
      <sz val="8"/>
      <color indexed="81"/>
      <name val="Tahoma"/>
      <family val="2"/>
      <charset val="204"/>
    </font>
    <font>
      <sz val="8"/>
      <color indexed="81"/>
      <name val="Tahoma"/>
      <family val="2"/>
      <charset val="204"/>
    </font>
    <font>
      <sz val="10"/>
      <color rgb="FFFF0000"/>
      <name val="Helv"/>
      <charset val="204"/>
    </font>
    <font>
      <b/>
      <sz val="10"/>
      <name val="Arial Cyr"/>
      <charset val="204"/>
    </font>
    <font>
      <b/>
      <sz val="10"/>
      <name val="Helv"/>
      <charset val="204"/>
    </font>
    <font>
      <sz val="7"/>
      <name val="Times New Roman"/>
      <family val="1"/>
      <charset val="204"/>
    </font>
    <font>
      <b/>
      <sz val="14"/>
      <color indexed="10"/>
      <name val="Times New Roman"/>
      <family val="1"/>
      <charset val="204"/>
    </font>
    <font>
      <sz val="12"/>
      <color rgb="FFFF0000"/>
      <name val="Arial Cyr"/>
      <charset val="204"/>
    </font>
    <font>
      <sz val="13"/>
      <color rgb="FFFF0000"/>
      <name val="Arial Cyr"/>
      <charset val="204"/>
    </font>
    <font>
      <sz val="12"/>
      <color rgb="FFFF0000"/>
      <name val="Helv"/>
      <charset val="204"/>
    </font>
    <font>
      <i/>
      <sz val="10"/>
      <color rgb="FFFF0000"/>
      <name val="Helv"/>
      <charset val="204"/>
    </font>
    <font>
      <sz val="12"/>
      <name val="Helv"/>
      <charset val="204"/>
    </font>
    <font>
      <i/>
      <sz val="12"/>
      <name val="Helv"/>
      <charset val="204"/>
    </font>
    <font>
      <b/>
      <sz val="14"/>
      <name val="Arial Cyr"/>
      <charset val="204"/>
    </font>
    <font>
      <sz val="14"/>
      <color indexed="10"/>
      <name val="Times New Roman"/>
      <family val="1"/>
    </font>
    <font>
      <sz val="10"/>
      <color indexed="10"/>
      <name val="Arial Cyr"/>
      <charset val="204"/>
    </font>
    <font>
      <i/>
      <sz val="14"/>
      <name val="Times New Roman"/>
      <family val="1"/>
      <charset val="204"/>
    </font>
    <font>
      <i/>
      <sz val="14"/>
      <name val="Times New Roman Cyr"/>
      <family val="1"/>
      <charset val="204"/>
    </font>
    <font>
      <i/>
      <sz val="14"/>
      <name val="Times New Roman"/>
      <family val="1"/>
    </font>
    <font>
      <i/>
      <sz val="12"/>
      <name val="Times New Roman Cyr"/>
      <family val="1"/>
      <charset val="204"/>
    </font>
    <font>
      <i/>
      <sz val="10"/>
      <name val="Arial Cyr"/>
      <charset val="204"/>
    </font>
    <font>
      <sz val="18"/>
      <name val="Times New Roman"/>
      <family val="1"/>
      <charset val="204"/>
    </font>
    <font>
      <sz val="20"/>
      <name val="Times New Roman"/>
      <family val="1"/>
      <charset val="204"/>
    </font>
    <font>
      <sz val="16"/>
      <name val="Times New Roman"/>
      <family val="1"/>
      <charset val="204"/>
    </font>
    <font>
      <sz val="10"/>
      <color indexed="8"/>
      <name val="Times New Roman"/>
      <family val="1"/>
      <charset val="204"/>
    </font>
    <font>
      <b/>
      <sz val="20"/>
      <color indexed="8"/>
      <name val="Times New Roman"/>
      <family val="1"/>
      <charset val="204"/>
    </font>
    <font>
      <b/>
      <sz val="16"/>
      <name val="Times New Roman"/>
      <family val="1"/>
      <charset val="204"/>
    </font>
    <font>
      <sz val="20"/>
      <color rgb="FF000000"/>
      <name val="Times New Roman"/>
      <family val="1"/>
      <charset val="204"/>
    </font>
    <font>
      <b/>
      <sz val="10"/>
      <color rgb="FFC00000"/>
      <name val="Helv"/>
      <charset val="204"/>
    </font>
    <font>
      <b/>
      <sz val="8"/>
      <color indexed="8"/>
      <name val="Times New Roman"/>
      <family val="1"/>
      <charset val="204"/>
    </font>
    <font>
      <sz val="16"/>
      <name val="Arial Cyr"/>
      <charset val="204"/>
    </font>
    <font>
      <sz val="18"/>
      <color indexed="8"/>
      <name val="Times New Roman"/>
      <family val="1"/>
      <charset val="204"/>
    </font>
    <font>
      <b/>
      <sz val="18"/>
      <color indexed="8"/>
      <name val="Times New Roman"/>
      <family val="1"/>
      <charset val="204"/>
    </font>
    <font>
      <sz val="18"/>
      <name val="Arial Cyr"/>
      <charset val="204"/>
    </font>
    <font>
      <u/>
      <sz val="14"/>
      <name val="Arial Cyr"/>
      <charset val="204"/>
    </font>
    <font>
      <sz val="13.5"/>
      <name val="Times New Roman"/>
      <family val="1"/>
      <charset val="204"/>
    </font>
    <font>
      <sz val="13.5"/>
      <name val="Arial Cyr"/>
      <charset val="204"/>
    </font>
    <font>
      <sz val="15"/>
      <name val="Arial Cyr"/>
      <charset val="204"/>
    </font>
    <font>
      <sz val="13"/>
      <name val="Times New Roman"/>
      <family val="1"/>
      <charset val="204"/>
    </font>
    <font>
      <sz val="13"/>
      <name val="Arial Cyr"/>
      <charset val="204"/>
    </font>
    <font>
      <sz val="12"/>
      <name val="Times New Roman"/>
      <family val="1"/>
    </font>
    <font>
      <sz val="12"/>
      <name val="Arial Cyr"/>
      <family val="2"/>
      <charset val="204"/>
    </font>
    <font>
      <i/>
      <sz val="12"/>
      <name val="Arial Cyr"/>
      <family val="2"/>
      <charset val="204"/>
    </font>
    <font>
      <sz val="14"/>
      <name val="Arial Cyr"/>
      <family val="2"/>
      <charset val="204"/>
    </font>
    <font>
      <sz val="13"/>
      <name val="Times New Roman"/>
      <family val="1"/>
    </font>
    <font>
      <sz val="14"/>
      <color rgb="FFFF0000"/>
      <name val="Arial Cyr"/>
      <family val="2"/>
      <charset val="204"/>
    </font>
    <font>
      <b/>
      <sz val="14"/>
      <color rgb="FFFF0000"/>
      <name val="Times New Roman Cyr"/>
      <charset val="204"/>
    </font>
    <font>
      <i/>
      <sz val="14"/>
      <name val="Times New Roman CYR"/>
      <charset val="204"/>
    </font>
    <font>
      <sz val="16"/>
      <name val="Arial Cyr"/>
      <family val="2"/>
      <charset val="204"/>
    </font>
    <font>
      <b/>
      <sz val="10"/>
      <name val="Times New Roman Cyr"/>
      <family val="1"/>
      <charset val="204"/>
    </font>
    <font>
      <sz val="14"/>
      <color theme="1"/>
      <name val="Times New Roman Cyr"/>
      <family val="1"/>
      <charset val="204"/>
    </font>
    <font>
      <sz val="14"/>
      <color theme="1"/>
      <name val="Times New Roman"/>
      <family val="1"/>
      <charset val="204"/>
    </font>
    <font>
      <sz val="14"/>
      <color theme="1"/>
      <name val="Times New Roman"/>
      <family val="1"/>
    </font>
    <font>
      <b/>
      <sz val="14"/>
      <color theme="1"/>
      <name val="Times New Roman Cyr"/>
      <family val="1"/>
      <charset val="204"/>
    </font>
    <font>
      <b/>
      <sz val="14"/>
      <color theme="1"/>
      <name val="Times New Roman"/>
      <family val="1"/>
      <charset val="204"/>
    </font>
    <font>
      <b/>
      <sz val="14"/>
      <color theme="1"/>
      <name val="Times New Roman"/>
      <family val="1"/>
    </font>
    <font>
      <sz val="10"/>
      <color theme="1"/>
      <name val="Arial Cyr"/>
      <charset val="204"/>
    </font>
    <font>
      <b/>
      <sz val="12"/>
      <color theme="1"/>
      <name val="Times New Roman CYR"/>
      <family val="1"/>
      <charset val="204"/>
    </font>
    <font>
      <i/>
      <sz val="13.5"/>
      <name val="Times New Roman"/>
      <family val="1"/>
      <charset val="204"/>
    </font>
    <font>
      <i/>
      <sz val="11"/>
      <name val="Times New Roman"/>
      <family val="1"/>
    </font>
    <font>
      <i/>
      <sz val="12"/>
      <name val="Times New Roman CYR"/>
      <charset val="204"/>
    </font>
    <font>
      <sz val="13.5"/>
      <color rgb="FFFF0000"/>
      <name val="Times New Roman"/>
      <family val="1"/>
      <charset val="204"/>
    </font>
    <font>
      <b/>
      <i/>
      <sz val="12"/>
      <name val="Times New Roman CYR"/>
      <family val="1"/>
      <charset val="204"/>
    </font>
    <font>
      <i/>
      <sz val="13.5"/>
      <name val="Times New Roman Cyr"/>
      <family val="1"/>
      <charset val="204"/>
    </font>
    <font>
      <i/>
      <sz val="13.5"/>
      <name val="Times New Roman"/>
      <family val="1"/>
    </font>
    <font>
      <i/>
      <sz val="13.5"/>
      <name val="Arial Cyr"/>
      <charset val="204"/>
    </font>
    <font>
      <sz val="13.5"/>
      <name val="Times New Roman Cyr"/>
      <family val="1"/>
      <charset val="204"/>
    </font>
    <font>
      <b/>
      <sz val="13.5"/>
      <name val="Times New Roman CYR"/>
      <charset val="204"/>
    </font>
    <font>
      <i/>
      <sz val="11"/>
      <name val="Times New Roman CYR"/>
      <charset val="204"/>
    </font>
    <font>
      <sz val="9"/>
      <name val="Times New Roman"/>
      <family val="1"/>
      <charset val="204"/>
    </font>
    <font>
      <sz val="9"/>
      <name val="Arial Cyr"/>
      <charset val="204"/>
    </font>
    <font>
      <sz val="14"/>
      <name val="Arial Cyr"/>
      <charset val="204"/>
    </font>
    <font>
      <u/>
      <sz val="14"/>
      <name val="Times New Roman"/>
      <family val="1"/>
      <charset val="204"/>
    </font>
    <font>
      <b/>
      <sz val="19"/>
      <color indexed="8"/>
      <name val="Times New Roman"/>
      <family val="1"/>
      <charset val="204"/>
    </font>
    <font>
      <i/>
      <sz val="12"/>
      <color rgb="FFFF0000"/>
      <name val="Helv"/>
      <charset val="204"/>
    </font>
    <font>
      <b/>
      <sz val="14"/>
      <color rgb="FFFF0000"/>
      <name val="Arial Cyr"/>
      <charset val="204"/>
    </font>
    <font>
      <b/>
      <sz val="12"/>
      <color rgb="FFFF0000"/>
      <name val="Arial Cyr"/>
      <charset val="204"/>
    </font>
    <font>
      <b/>
      <sz val="10"/>
      <color rgb="FFFF0000"/>
      <name val="Arial Cyr"/>
      <charset val="204"/>
    </font>
    <font>
      <b/>
      <sz val="16"/>
      <name val="Times New Roman CYR"/>
      <family val="1"/>
      <charset val="204"/>
    </font>
    <font>
      <i/>
      <sz val="13"/>
      <name val="Times New Roman"/>
      <family val="1"/>
      <charset val="204"/>
    </font>
    <font>
      <i/>
      <sz val="14"/>
      <name val="Arial Cyr"/>
      <charset val="204"/>
    </font>
    <font>
      <sz val="14"/>
      <color indexed="8"/>
      <name val="Times New Roman"/>
      <family val="1"/>
      <charset val="204"/>
    </font>
    <font>
      <b/>
      <sz val="14"/>
      <color indexed="8"/>
      <name val="Times New Roman"/>
      <family val="1"/>
      <charset val="204"/>
    </font>
    <font>
      <b/>
      <sz val="14"/>
      <color rgb="FF000000"/>
      <name val="Times New Roman"/>
      <family val="1"/>
      <charset val="204"/>
    </font>
    <font>
      <sz val="14"/>
      <color rgb="FF000000"/>
      <name val="Times New Roman"/>
      <family val="1"/>
      <charset val="204"/>
    </font>
    <font>
      <b/>
      <sz val="11"/>
      <name val="Times New Roman"/>
      <family val="1"/>
      <charset val="204"/>
    </font>
  </fonts>
  <fills count="7">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diagonal/>
    </border>
    <border>
      <left/>
      <right style="hair">
        <color auto="1"/>
      </right>
      <top style="thin">
        <color indexed="64"/>
      </top>
      <bottom/>
      <diagonal/>
    </border>
    <border>
      <left style="hair">
        <color auto="1"/>
      </left>
      <right/>
      <top/>
      <bottom style="hair">
        <color auto="1"/>
      </bottom>
      <diagonal/>
    </border>
    <border>
      <left style="thin">
        <color indexed="64"/>
      </left>
      <right/>
      <top style="hair">
        <color auto="1"/>
      </top>
      <bottom style="hair">
        <color auto="1"/>
      </bottom>
      <diagonal/>
    </border>
    <border>
      <left style="thin">
        <color indexed="64"/>
      </left>
      <right/>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thin">
        <color indexed="64"/>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style="hair">
        <color indexed="8"/>
      </bottom>
      <diagonal/>
    </border>
    <border>
      <left style="hair">
        <color indexed="8"/>
      </left>
      <right style="hair">
        <color indexed="8"/>
      </right>
      <top/>
      <bottom style="hair">
        <color indexed="8"/>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thin">
        <color indexed="64"/>
      </right>
      <top/>
      <bottom style="hair">
        <color auto="1"/>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s>
  <cellStyleXfs count="31">
    <xf numFmtId="0" fontId="0" fillId="0" borderId="0"/>
    <xf numFmtId="0" fontId="14"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15"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3" fillId="0" borderId="0"/>
    <xf numFmtId="0" fontId="2" fillId="0" borderId="0"/>
    <xf numFmtId="0" fontId="2" fillId="0" borderId="0"/>
    <xf numFmtId="0" fontId="25" fillId="0" borderId="0" applyNumberFormat="0" applyFill="0" applyBorder="0" applyAlignment="0" applyProtection="0">
      <alignment vertical="top"/>
      <protection locked="0"/>
    </xf>
    <xf numFmtId="0" fontId="2" fillId="0" borderId="0"/>
    <xf numFmtId="0" fontId="2" fillId="0" borderId="0"/>
    <xf numFmtId="0" fontId="2" fillId="0" borderId="0"/>
    <xf numFmtId="0" fontId="36" fillId="0" borderId="0"/>
    <xf numFmtId="0" fontId="1" fillId="0" borderId="0"/>
  </cellStyleXfs>
  <cellXfs count="799">
    <xf numFmtId="0" fontId="0" fillId="0" borderId="0" xfId="0"/>
    <xf numFmtId="0" fontId="3" fillId="0" borderId="0" xfId="0" applyFont="1"/>
    <xf numFmtId="0" fontId="0" fillId="0" borderId="0" xfId="0" applyFont="1"/>
    <xf numFmtId="3" fontId="8" fillId="0" borderId="0" xfId="0" applyNumberFormat="1" applyFont="1"/>
    <xf numFmtId="0" fontId="5" fillId="0" borderId="0" xfId="0" applyFont="1"/>
    <xf numFmtId="49" fontId="24" fillId="2" borderId="1" xfId="0" applyNumberFormat="1" applyFont="1" applyFill="1" applyBorder="1" applyAlignment="1">
      <alignment horizontal="center" wrapText="1"/>
    </xf>
    <xf numFmtId="49" fontId="24" fillId="2" borderId="1" xfId="25"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center" wrapText="1"/>
    </xf>
    <xf numFmtId="49" fontId="27" fillId="0" borderId="1" xfId="0" applyNumberFormat="1" applyFont="1" applyFill="1" applyBorder="1" applyAlignment="1">
      <alignment horizontal="center" wrapText="1"/>
    </xf>
    <xf numFmtId="49" fontId="5" fillId="0" borderId="1" xfId="0" applyNumberFormat="1" applyFont="1" applyBorder="1" applyAlignment="1">
      <alignment horizontal="left" wrapText="1"/>
    </xf>
    <xf numFmtId="49" fontId="5" fillId="0" borderId="4" xfId="0" applyNumberFormat="1" applyFont="1" applyBorder="1" applyAlignment="1">
      <alignment horizontal="left" wrapText="1"/>
    </xf>
    <xf numFmtId="49" fontId="20" fillId="4" borderId="1" xfId="0" applyNumberFormat="1" applyFont="1" applyFill="1" applyBorder="1" applyAlignment="1">
      <alignment horizontal="center" wrapText="1"/>
    </xf>
    <xf numFmtId="49" fontId="20" fillId="4" borderId="1" xfId="0" applyNumberFormat="1" applyFont="1" applyFill="1" applyBorder="1" applyAlignment="1">
      <alignment horizontal="left" wrapText="1"/>
    </xf>
    <xf numFmtId="49" fontId="16" fillId="0" borderId="1" xfId="0" applyNumberFormat="1" applyFont="1" applyFill="1" applyBorder="1" applyAlignment="1">
      <alignment horizontal="center" wrapText="1"/>
    </xf>
    <xf numFmtId="49" fontId="12" fillId="0" borderId="4" xfId="0" applyNumberFormat="1" applyFont="1" applyBorder="1" applyAlignment="1">
      <alignment horizontal="left" wrapText="1"/>
    </xf>
    <xf numFmtId="49" fontId="20" fillId="0" borderId="1" xfId="26" applyNumberFormat="1" applyFont="1" applyFill="1" applyBorder="1" applyAlignment="1">
      <alignment horizontal="center" wrapText="1"/>
    </xf>
    <xf numFmtId="49" fontId="5" fillId="0" borderId="0" xfId="0" applyNumberFormat="1" applyFont="1" applyAlignment="1">
      <alignment horizontal="left" wrapText="1"/>
    </xf>
    <xf numFmtId="49" fontId="20" fillId="0" borderId="1" xfId="0" applyNumberFormat="1" applyFont="1" applyFill="1" applyBorder="1" applyAlignment="1">
      <alignment horizontal="center" wrapText="1"/>
    </xf>
    <xf numFmtId="49" fontId="20" fillId="0" borderId="1" xfId="0" applyNumberFormat="1" applyFont="1" applyFill="1" applyBorder="1" applyAlignment="1">
      <alignment horizontal="left" wrapText="1"/>
    </xf>
    <xf numFmtId="49" fontId="28" fillId="0" borderId="1" xfId="26" applyNumberFormat="1" applyFont="1" applyFill="1" applyBorder="1" applyAlignment="1">
      <alignment horizontal="center" wrapText="1"/>
    </xf>
    <xf numFmtId="49" fontId="28" fillId="0" borderId="1" xfId="26" applyNumberFormat="1" applyFont="1" applyFill="1" applyBorder="1" applyAlignment="1">
      <alignment horizontal="left" wrapText="1"/>
    </xf>
    <xf numFmtId="49" fontId="24" fillId="2" borderId="1" xfId="0" applyNumberFormat="1" applyFont="1" applyFill="1" applyBorder="1" applyAlignment="1" applyProtection="1">
      <alignment horizontal="left" wrapText="1"/>
      <protection locked="0"/>
    </xf>
    <xf numFmtId="49" fontId="27" fillId="0" borderId="1" xfId="0" applyNumberFormat="1" applyFont="1" applyBorder="1" applyAlignment="1">
      <alignment horizontal="center" wrapText="1"/>
    </xf>
    <xf numFmtId="49" fontId="16" fillId="0" borderId="1" xfId="0" applyNumberFormat="1" applyFont="1" applyBorder="1" applyAlignment="1">
      <alignment horizontal="center" wrapText="1"/>
    </xf>
    <xf numFmtId="49" fontId="12" fillId="0" borderId="1" xfId="0" applyNumberFormat="1" applyFont="1" applyBorder="1" applyAlignment="1">
      <alignment horizontal="left" wrapText="1"/>
    </xf>
    <xf numFmtId="49" fontId="30" fillId="0" borderId="1" xfId="0" applyNumberFormat="1" applyFont="1" applyBorder="1" applyAlignment="1">
      <alignment horizontal="left" wrapText="1"/>
    </xf>
    <xf numFmtId="49" fontId="31" fillId="2" borderId="1" xfId="0" applyNumberFormat="1" applyFont="1" applyFill="1" applyBorder="1" applyAlignment="1">
      <alignment horizontal="center" wrapText="1"/>
    </xf>
    <xf numFmtId="49" fontId="31" fillId="2" borderId="1" xfId="0" applyNumberFormat="1" applyFont="1" applyFill="1" applyBorder="1" applyAlignment="1" applyProtection="1">
      <alignment horizontal="left" wrapText="1"/>
      <protection locked="0"/>
    </xf>
    <xf numFmtId="3" fontId="33" fillId="0" borderId="1" xfId="0" applyNumberFormat="1" applyFont="1" applyBorder="1" applyAlignment="1">
      <alignment horizontal="center" wrapText="1"/>
    </xf>
    <xf numFmtId="49" fontId="34" fillId="2" borderId="1" xfId="0" applyNumberFormat="1" applyFont="1" applyFill="1" applyBorder="1" applyAlignment="1" applyProtection="1">
      <alignment horizontal="left" wrapText="1"/>
      <protection locked="0"/>
    </xf>
    <xf numFmtId="49" fontId="28" fillId="0" borderId="1" xfId="0" applyNumberFormat="1" applyFont="1" applyBorder="1" applyAlignment="1" applyProtection="1">
      <alignment horizontal="left" wrapText="1"/>
      <protection locked="0"/>
    </xf>
    <xf numFmtId="49" fontId="2" fillId="0" borderId="0" xfId="0" applyNumberFormat="1" applyFont="1" applyBorder="1"/>
    <xf numFmtId="49" fontId="0" fillId="0" borderId="0" xfId="0" applyNumberFormat="1" applyBorder="1" applyAlignment="1" applyProtection="1">
      <alignment vertical="top"/>
      <protection locked="0"/>
    </xf>
    <xf numFmtId="0" fontId="26" fillId="0" borderId="0" xfId="0" applyFont="1"/>
    <xf numFmtId="0" fontId="37" fillId="0" borderId="0" xfId="0" applyFont="1"/>
    <xf numFmtId="0" fontId="38" fillId="0" borderId="0" xfId="0" applyFont="1"/>
    <xf numFmtId="49" fontId="0" fillId="0" borderId="0" xfId="0" applyNumberFormat="1" applyAlignment="1" applyProtection="1">
      <alignment vertical="top"/>
      <protection locked="0"/>
    </xf>
    <xf numFmtId="49" fontId="0" fillId="0" borderId="0" xfId="0" applyNumberFormat="1" applyBorder="1" applyAlignment="1" applyProtection="1">
      <alignment horizontal="center" vertical="top"/>
      <protection locked="0"/>
    </xf>
    <xf numFmtId="0" fontId="26" fillId="0" borderId="0" xfId="0" applyFont="1" applyBorder="1" applyAlignment="1">
      <alignment horizontal="center"/>
    </xf>
    <xf numFmtId="0" fontId="37" fillId="0" borderId="0" xfId="0" applyFont="1" applyBorder="1" applyAlignment="1">
      <alignment horizontal="center"/>
    </xf>
    <xf numFmtId="0" fontId="0" fillId="0" borderId="0" xfId="0" applyBorder="1" applyAlignment="1">
      <alignment horizontal="center"/>
    </xf>
    <xf numFmtId="0" fontId="38" fillId="0" borderId="0" xfId="0" applyFont="1" applyBorder="1" applyAlignment="1">
      <alignment horizontal="center"/>
    </xf>
    <xf numFmtId="0" fontId="0" fillId="0" borderId="0" xfId="0" applyBorder="1"/>
    <xf numFmtId="0" fontId="21" fillId="0" borderId="0" xfId="0" applyFont="1" applyBorder="1" applyAlignment="1">
      <alignment horizontal="center"/>
    </xf>
    <xf numFmtId="0" fontId="37"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41"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0" xfId="0" applyFont="1" applyBorder="1"/>
    <xf numFmtId="3" fontId="24" fillId="2" borderId="1" xfId="0" applyNumberFormat="1" applyFont="1" applyFill="1" applyBorder="1" applyAlignment="1">
      <alignment horizontal="center" wrapText="1"/>
    </xf>
    <xf numFmtId="3" fontId="35" fillId="0" borderId="0" xfId="0" applyNumberFormat="1" applyFont="1" applyFill="1"/>
    <xf numFmtId="0" fontId="35" fillId="0" borderId="0" xfId="0" applyFont="1"/>
    <xf numFmtId="49" fontId="16" fillId="0" borderId="1" xfId="0" applyNumberFormat="1" applyFont="1" applyFill="1" applyBorder="1" applyAlignment="1">
      <alignment horizontal="center" vertical="center" wrapText="1"/>
    </xf>
    <xf numFmtId="3" fontId="12" fillId="0" borderId="2" xfId="0" applyNumberFormat="1" applyFont="1" applyFill="1" applyBorder="1" applyAlignment="1">
      <alignment horizontal="center" wrapText="1"/>
    </xf>
    <xf numFmtId="3" fontId="32" fillId="0" borderId="1" xfId="0" applyNumberFormat="1" applyFont="1" applyFill="1" applyBorder="1" applyAlignment="1">
      <alignment horizontal="center" wrapText="1"/>
    </xf>
    <xf numFmtId="3" fontId="28" fillId="0" borderId="1" xfId="0" applyNumberFormat="1" applyFont="1" applyBorder="1" applyAlignment="1">
      <alignment horizontal="center" wrapText="1"/>
    </xf>
    <xf numFmtId="3" fontId="16" fillId="0" borderId="1" xfId="0" applyNumberFormat="1" applyFont="1" applyFill="1" applyBorder="1" applyAlignment="1">
      <alignment horizontal="center" wrapText="1"/>
    </xf>
    <xf numFmtId="0" fontId="42" fillId="0" borderId="0" xfId="0" applyFont="1"/>
    <xf numFmtId="0" fontId="42" fillId="0" borderId="0" xfId="0" applyFont="1" applyFill="1"/>
    <xf numFmtId="4" fontId="28" fillId="0" borderId="1" xfId="0" applyNumberFormat="1" applyFont="1" applyBorder="1" applyAlignment="1">
      <alignment horizontal="center" wrapText="1"/>
    </xf>
    <xf numFmtId="49" fontId="28" fillId="0" borderId="1" xfId="0" applyNumberFormat="1" applyFont="1" applyFill="1" applyBorder="1" applyAlignment="1">
      <alignment horizontal="center" wrapText="1"/>
    </xf>
    <xf numFmtId="49" fontId="28" fillId="0" borderId="1" xfId="27" applyNumberFormat="1" applyFont="1" applyFill="1" applyBorder="1" applyAlignment="1">
      <alignment horizontal="left" wrapText="1"/>
    </xf>
    <xf numFmtId="49" fontId="33" fillId="0" borderId="1" xfId="0" applyNumberFormat="1" applyFont="1" applyFill="1" applyBorder="1" applyAlignment="1">
      <alignment horizontal="center" wrapText="1"/>
    </xf>
    <xf numFmtId="49" fontId="44" fillId="0" borderId="1" xfId="27" applyNumberFormat="1" applyFont="1" applyFill="1" applyBorder="1" applyAlignment="1">
      <alignment horizontal="left" wrapText="1"/>
    </xf>
    <xf numFmtId="0" fontId="46" fillId="0" borderId="0" xfId="0" applyFont="1"/>
    <xf numFmtId="0" fontId="46" fillId="0" borderId="0" xfId="0" applyFont="1" applyFill="1"/>
    <xf numFmtId="0" fontId="35" fillId="0" borderId="0" xfId="0" applyFont="1" applyFill="1"/>
    <xf numFmtId="49" fontId="47" fillId="0" borderId="1" xfId="0" applyNumberFormat="1" applyFont="1" applyFill="1" applyBorder="1" applyAlignment="1">
      <alignment horizontal="center" wrapText="1"/>
    </xf>
    <xf numFmtId="49" fontId="48" fillId="0" borderId="1" xfId="0" applyNumberFormat="1" applyFont="1" applyFill="1" applyBorder="1" applyAlignment="1">
      <alignment horizontal="left" wrapText="1"/>
    </xf>
    <xf numFmtId="0" fontId="49" fillId="0" borderId="0" xfId="0" applyFont="1"/>
    <xf numFmtId="0" fontId="49" fillId="0" borderId="0" xfId="0" applyFont="1" applyFill="1"/>
    <xf numFmtId="49" fontId="12" fillId="0" borderId="0" xfId="0" applyNumberFormat="1" applyFont="1" applyAlignment="1">
      <alignment horizontal="left" wrapText="1"/>
    </xf>
    <xf numFmtId="0" fontId="50" fillId="0" borderId="0" xfId="0" applyFont="1" applyAlignment="1">
      <alignment horizontal="center"/>
    </xf>
    <xf numFmtId="0" fontId="50" fillId="0" borderId="0" xfId="0" applyFont="1" applyFill="1" applyAlignment="1">
      <alignment horizontal="center"/>
    </xf>
    <xf numFmtId="49" fontId="28" fillId="0" borderId="1" xfId="0" applyNumberFormat="1" applyFont="1" applyFill="1" applyBorder="1" applyAlignment="1">
      <alignment horizontal="left" wrapText="1"/>
    </xf>
    <xf numFmtId="3" fontId="12" fillId="0" borderId="1" xfId="0" applyNumberFormat="1" applyFont="1" applyBorder="1" applyAlignment="1">
      <alignment horizontal="center" wrapText="1"/>
    </xf>
    <xf numFmtId="49" fontId="16" fillId="0" borderId="1" xfId="0" applyNumberFormat="1" applyFont="1" applyFill="1" applyBorder="1" applyAlignment="1" applyProtection="1">
      <alignment horizontal="left" wrapText="1"/>
      <protection locked="0"/>
    </xf>
    <xf numFmtId="0" fontId="50" fillId="0" borderId="0" xfId="0" applyFont="1"/>
    <xf numFmtId="0" fontId="50" fillId="0" borderId="0" xfId="0" applyFont="1" applyFill="1"/>
    <xf numFmtId="0" fontId="50" fillId="0" borderId="0" xfId="0" applyFont="1" applyAlignment="1">
      <alignment horizontal="left"/>
    </xf>
    <xf numFmtId="0" fontId="50" fillId="0" borderId="0" xfId="0" applyFont="1" applyFill="1" applyAlignment="1">
      <alignment horizontal="left"/>
    </xf>
    <xf numFmtId="49" fontId="32" fillId="0" borderId="1" xfId="0" applyNumberFormat="1" applyFont="1" applyFill="1" applyBorder="1" applyAlignment="1">
      <alignment horizontal="center" wrapText="1"/>
    </xf>
    <xf numFmtId="49" fontId="20" fillId="0" borderId="1" xfId="26" applyNumberFormat="1" applyFont="1" applyFill="1" applyBorder="1" applyAlignment="1">
      <alignment horizontal="left" wrapText="1"/>
    </xf>
    <xf numFmtId="49" fontId="27" fillId="0" borderId="5" xfId="0" applyNumberFormat="1" applyFont="1" applyFill="1" applyBorder="1" applyAlignment="1">
      <alignment horizontal="center" wrapText="1"/>
    </xf>
    <xf numFmtId="49" fontId="28" fillId="4" borderId="1" xfId="0" applyNumberFormat="1" applyFont="1" applyFill="1" applyBorder="1" applyAlignment="1">
      <alignment horizontal="center" wrapText="1"/>
    </xf>
    <xf numFmtId="49" fontId="28" fillId="4" borderId="1" xfId="0" applyNumberFormat="1" applyFont="1" applyFill="1" applyBorder="1" applyAlignment="1">
      <alignment horizontal="left" wrapText="1"/>
    </xf>
    <xf numFmtId="0" fontId="11" fillId="0" borderId="0" xfId="0" applyFont="1"/>
    <xf numFmtId="49" fontId="44" fillId="4" borderId="1" xfId="0" applyNumberFormat="1" applyFont="1" applyFill="1" applyBorder="1" applyAlignment="1">
      <alignment horizontal="left" wrapText="1"/>
    </xf>
    <xf numFmtId="3" fontId="18" fillId="2" borderId="1" xfId="0" applyNumberFormat="1" applyFont="1" applyFill="1" applyBorder="1" applyAlignment="1">
      <alignment horizontal="center" wrapText="1"/>
    </xf>
    <xf numFmtId="49" fontId="27" fillId="0" borderId="5" xfId="0" applyNumberFormat="1" applyFont="1" applyBorder="1" applyAlignment="1">
      <alignment horizontal="center" wrapText="1"/>
    </xf>
    <xf numFmtId="0" fontId="5" fillId="0" borderId="1" xfId="0" applyFont="1" applyBorder="1" applyAlignment="1">
      <alignment horizontal="left" wrapText="1"/>
    </xf>
    <xf numFmtId="49" fontId="33" fillId="0" borderId="1" xfId="0" applyNumberFormat="1" applyFont="1" applyBorder="1" applyAlignment="1" applyProtection="1">
      <alignment horizontal="left" wrapText="1"/>
      <protection locked="0"/>
    </xf>
    <xf numFmtId="0" fontId="51" fillId="0" borderId="0" xfId="0" applyFont="1"/>
    <xf numFmtId="0" fontId="52" fillId="0" borderId="0" xfId="0" applyFont="1"/>
    <xf numFmtId="0" fontId="5" fillId="0" borderId="1" xfId="0" applyFont="1" applyBorder="1" applyAlignment="1">
      <alignment horizontal="center" wrapText="1"/>
    </xf>
    <xf numFmtId="49" fontId="5" fillId="0" borderId="1" xfId="0" applyNumberFormat="1" applyFont="1" applyBorder="1" applyAlignment="1">
      <alignment horizontal="center"/>
    </xf>
    <xf numFmtId="49" fontId="20" fillId="0" borderId="1" xfId="0" applyNumberFormat="1" applyFont="1" applyBorder="1" applyAlignment="1">
      <alignment horizontal="center"/>
    </xf>
    <xf numFmtId="49" fontId="20" fillId="0" borderId="1" xfId="0" applyNumberFormat="1" applyFont="1" applyBorder="1" applyAlignment="1">
      <alignment horizontal="left" wrapText="1"/>
    </xf>
    <xf numFmtId="49" fontId="16" fillId="0" borderId="4" xfId="0" applyNumberFormat="1" applyFont="1" applyBorder="1" applyAlignment="1">
      <alignment horizontal="center" wrapText="1"/>
    </xf>
    <xf numFmtId="3" fontId="43" fillId="0" borderId="1" xfId="0" applyNumberFormat="1" applyFont="1" applyBorder="1" applyAlignment="1">
      <alignment horizontal="center" wrapText="1"/>
    </xf>
    <xf numFmtId="0" fontId="11" fillId="0" borderId="0" xfId="0" applyFont="1" applyBorder="1"/>
    <xf numFmtId="0" fontId="11" fillId="0" borderId="1" xfId="0" applyFont="1" applyBorder="1"/>
    <xf numFmtId="49" fontId="16" fillId="0" borderId="1" xfId="0" applyNumberFormat="1" applyFont="1" applyBorder="1" applyAlignment="1">
      <alignment horizontal="center" vertical="center" wrapText="1"/>
    </xf>
    <xf numFmtId="49" fontId="27" fillId="3" borderId="1" xfId="0" applyNumberFormat="1" applyFont="1" applyFill="1" applyBorder="1" applyAlignment="1" applyProtection="1">
      <alignment horizontal="center" wrapText="1"/>
      <protection locked="0"/>
    </xf>
    <xf numFmtId="49" fontId="24" fillId="3" borderId="1" xfId="25" applyNumberFormat="1" applyFont="1" applyFill="1" applyBorder="1" applyAlignment="1" applyProtection="1">
      <alignment horizontal="left" wrapText="1"/>
      <protection locked="0"/>
    </xf>
    <xf numFmtId="3" fontId="35" fillId="0" borderId="0" xfId="0" applyNumberFormat="1" applyFont="1"/>
    <xf numFmtId="49" fontId="2" fillId="0" borderId="0" xfId="0" applyNumberFormat="1" applyFont="1" applyAlignment="1">
      <alignment horizontal="center" vertical="center"/>
    </xf>
    <xf numFmtId="49" fontId="0" fillId="0" borderId="0" xfId="0" applyNumberFormat="1" applyAlignment="1" applyProtection="1">
      <alignment vertical="top" wrapText="1"/>
      <protection locked="0"/>
    </xf>
    <xf numFmtId="0" fontId="26" fillId="0" borderId="0" xfId="0" applyFont="1" applyAlignment="1">
      <alignment horizontal="left" vertical="center"/>
    </xf>
    <xf numFmtId="0" fontId="37" fillId="0" borderId="0" xfId="0" applyFont="1" applyAlignment="1">
      <alignment horizontal="left" vertical="center"/>
    </xf>
    <xf numFmtId="0" fontId="0" fillId="0" borderId="0" xfId="0" applyAlignment="1">
      <alignment horizontal="left" vertical="center"/>
    </xf>
    <xf numFmtId="0" fontId="38" fillId="0" borderId="0" xfId="0" applyFont="1" applyAlignment="1">
      <alignment horizontal="left" vertical="center"/>
    </xf>
    <xf numFmtId="49" fontId="26" fillId="0" borderId="0" xfId="0" applyNumberFormat="1" applyFont="1" applyAlignment="1">
      <alignment horizontal="center" vertical="center"/>
    </xf>
    <xf numFmtId="3" fontId="2" fillId="0" borderId="0" xfId="0" applyNumberFormat="1" applyFont="1"/>
    <xf numFmtId="3" fontId="26" fillId="0" borderId="0" xfId="0" applyNumberFormat="1" applyFont="1"/>
    <xf numFmtId="3" fontId="37" fillId="0" borderId="0" xfId="0" applyNumberFormat="1" applyFont="1"/>
    <xf numFmtId="3" fontId="0" fillId="0" borderId="0" xfId="0" applyNumberFormat="1"/>
    <xf numFmtId="3" fontId="38" fillId="0" borderId="0" xfId="0" applyNumberFormat="1" applyFont="1"/>
    <xf numFmtId="49" fontId="17" fillId="0" borderId="0" xfId="0" applyNumberFormat="1" applyFont="1" applyAlignment="1">
      <alignment horizontal="center" vertical="center"/>
    </xf>
    <xf numFmtId="49" fontId="11" fillId="0" borderId="0" xfId="0" applyNumberFormat="1" applyFont="1" applyAlignment="1" applyProtection="1">
      <alignment vertical="top"/>
      <protection locked="0"/>
    </xf>
    <xf numFmtId="3" fontId="26" fillId="0" borderId="8" xfId="0" applyNumberFormat="1" applyFont="1" applyBorder="1"/>
    <xf numFmtId="0" fontId="37" fillId="0" borderId="8" xfId="0" applyFont="1" applyBorder="1"/>
    <xf numFmtId="0" fontId="0" fillId="0" borderId="8" xfId="0" applyBorder="1"/>
    <xf numFmtId="3" fontId="37" fillId="0" borderId="8" xfId="0" applyNumberFormat="1" applyFont="1" applyBorder="1"/>
    <xf numFmtId="49" fontId="2" fillId="0" borderId="0" xfId="0" applyNumberFormat="1" applyFont="1"/>
    <xf numFmtId="49" fontId="27" fillId="0" borderId="1" xfId="0"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left" wrapText="1"/>
    </xf>
    <xf numFmtId="49" fontId="30" fillId="0" borderId="1" xfId="0" applyNumberFormat="1" applyFont="1" applyFill="1" applyBorder="1" applyAlignment="1">
      <alignment horizontal="center" wrapText="1"/>
    </xf>
    <xf numFmtId="1" fontId="2" fillId="0" borderId="0" xfId="28" applyNumberFormat="1" applyFont="1" applyFill="1" applyBorder="1" applyAlignment="1">
      <alignment vertical="top" wrapText="1"/>
    </xf>
    <xf numFmtId="49" fontId="2" fillId="0" borderId="0" xfId="28" applyNumberFormat="1" applyFont="1" applyFill="1" applyBorder="1" applyAlignment="1">
      <alignment vertical="top" wrapText="1"/>
    </xf>
    <xf numFmtId="0" fontId="56" fillId="0" borderId="0" xfId="28" applyFont="1" applyAlignment="1"/>
    <xf numFmtId="0" fontId="57" fillId="0" borderId="0" xfId="28" applyFont="1" applyFill="1" applyBorder="1"/>
    <xf numFmtId="0" fontId="5" fillId="0" borderId="0" xfId="28" applyFont="1" applyAlignment="1">
      <alignment horizontal="right"/>
    </xf>
    <xf numFmtId="49" fontId="7" fillId="0" borderId="8" xfId="28" applyNumberFormat="1" applyFont="1" applyFill="1" applyBorder="1" applyAlignment="1">
      <alignment horizontal="right" wrapText="1"/>
    </xf>
    <xf numFmtId="1" fontId="2" fillId="0" borderId="0" xfId="28" applyNumberFormat="1" applyFont="1" applyFill="1" applyBorder="1" applyAlignment="1">
      <alignment horizontal="right" vertical="top" wrapText="1"/>
    </xf>
    <xf numFmtId="0" fontId="38" fillId="0" borderId="0" xfId="28" applyFont="1" applyFill="1" applyBorder="1"/>
    <xf numFmtId="0" fontId="4" fillId="0" borderId="0" xfId="28" applyFont="1" applyFill="1" applyBorder="1" applyAlignment="1">
      <alignment horizontal="center"/>
    </xf>
    <xf numFmtId="0" fontId="60" fillId="0" borderId="1" xfId="28" applyFont="1" applyFill="1" applyBorder="1" applyAlignment="1">
      <alignment horizontal="center" vertical="center"/>
    </xf>
    <xf numFmtId="0" fontId="60" fillId="0" borderId="1" xfId="28" applyFont="1" applyFill="1" applyBorder="1" applyAlignment="1">
      <alignment horizontal="center" vertical="center" wrapText="1"/>
    </xf>
    <xf numFmtId="49" fontId="22" fillId="0" borderId="1" xfId="28" applyNumberFormat="1" applyFont="1" applyFill="1" applyBorder="1" applyAlignment="1">
      <alignment horizontal="center" vertical="top" wrapText="1"/>
    </xf>
    <xf numFmtId="0" fontId="22" fillId="0" borderId="1" xfId="28" applyFont="1" applyFill="1" applyBorder="1" applyAlignment="1">
      <alignment horizontal="center" vertical="center" wrapText="1"/>
    </xf>
    <xf numFmtId="0" fontId="61" fillId="0" borderId="0" xfId="28" applyFont="1" applyFill="1" applyBorder="1"/>
    <xf numFmtId="0" fontId="57" fillId="4" borderId="0" xfId="28" applyFont="1" applyFill="1" applyBorder="1"/>
    <xf numFmtId="0" fontId="63" fillId="4" borderId="0" xfId="28" applyFont="1" applyFill="1" applyBorder="1"/>
    <xf numFmtId="0" fontId="63" fillId="0" borderId="0" xfId="28" applyFont="1" applyFill="1" applyBorder="1"/>
    <xf numFmtId="2" fontId="63" fillId="0" borderId="0" xfId="28" applyNumberFormat="1" applyFont="1" applyFill="1" applyBorder="1"/>
    <xf numFmtId="0" fontId="65" fillId="4" borderId="0" xfId="28" applyFont="1" applyFill="1" applyBorder="1"/>
    <xf numFmtId="0" fontId="65" fillId="0" borderId="0" xfId="28" applyFont="1" applyFill="1" applyBorder="1"/>
    <xf numFmtId="4" fontId="59" fillId="0" borderId="1" xfId="28" applyNumberFormat="1" applyFont="1" applyFill="1" applyBorder="1" applyAlignment="1">
      <alignment horizontal="center" wrapText="1"/>
    </xf>
    <xf numFmtId="4" fontId="7" fillId="0" borderId="1" xfId="28" applyNumberFormat="1" applyFont="1" applyFill="1" applyBorder="1" applyAlignment="1">
      <alignment horizontal="center" wrapText="1"/>
    </xf>
    <xf numFmtId="4" fontId="64" fillId="0" borderId="1" xfId="28" applyNumberFormat="1" applyFont="1" applyFill="1" applyBorder="1" applyAlignment="1">
      <alignment horizontal="center" wrapText="1"/>
    </xf>
    <xf numFmtId="4" fontId="7" fillId="0" borderId="1" xfId="28" applyNumberFormat="1" applyFont="1" applyFill="1" applyBorder="1" applyAlignment="1">
      <alignment horizontal="center"/>
    </xf>
    <xf numFmtId="4" fontId="59" fillId="0" borderId="1" xfId="28" applyNumberFormat="1" applyFont="1" applyFill="1" applyBorder="1" applyAlignment="1">
      <alignment horizontal="center"/>
    </xf>
    <xf numFmtId="49" fontId="57" fillId="0" borderId="0" xfId="28" applyNumberFormat="1" applyFont="1" applyFill="1" applyBorder="1" applyAlignment="1">
      <alignment vertical="top" wrapText="1"/>
    </xf>
    <xf numFmtId="0" fontId="67" fillId="0" borderId="0" xfId="28" applyFont="1" applyFill="1" applyBorder="1"/>
    <xf numFmtId="0" fontId="63" fillId="0" borderId="0" xfId="29" applyFont="1" applyFill="1" applyBorder="1" applyAlignment="1" applyProtection="1">
      <alignment vertical="center" wrapText="1"/>
    </xf>
    <xf numFmtId="164" fontId="65" fillId="0" borderId="0" xfId="28" applyNumberFormat="1" applyFont="1" applyFill="1" applyBorder="1"/>
    <xf numFmtId="3" fontId="65" fillId="0" borderId="0" xfId="28" applyNumberFormat="1" applyFont="1" applyFill="1" applyBorder="1"/>
    <xf numFmtId="1" fontId="57" fillId="0" borderId="0" xfId="28" applyNumberFormat="1" applyFont="1" applyFill="1" applyBorder="1" applyAlignment="1">
      <alignment vertical="top" wrapText="1"/>
    </xf>
    <xf numFmtId="49" fontId="16" fillId="0" borderId="5" xfId="0" applyNumberFormat="1" applyFont="1" applyBorder="1" applyAlignment="1">
      <alignment horizontal="center" wrapText="1"/>
    </xf>
    <xf numFmtId="0" fontId="12" fillId="0" borderId="1" xfId="0" applyFont="1" applyBorder="1" applyAlignment="1">
      <alignment horizontal="left" wrapText="1"/>
    </xf>
    <xf numFmtId="0" fontId="71" fillId="0" borderId="0" xfId="0" applyFont="1" applyAlignment="1">
      <alignment horizontal="center"/>
    </xf>
    <xf numFmtId="0" fontId="3" fillId="0" borderId="0" xfId="0" applyFont="1" applyAlignment="1">
      <alignment horizontal="center"/>
    </xf>
    <xf numFmtId="0" fontId="1" fillId="0" borderId="0" xfId="0" applyFont="1"/>
    <xf numFmtId="0" fontId="53" fillId="0" borderId="0" xfId="0" applyFont="1" applyAlignment="1">
      <alignment horizontal="left"/>
    </xf>
    <xf numFmtId="0" fontId="43" fillId="0" borderId="0" xfId="0" applyFont="1" applyAlignment="1">
      <alignment horizontal="center"/>
    </xf>
    <xf numFmtId="0" fontId="53" fillId="0" borderId="0" xfId="0" applyFont="1" applyAlignment="1">
      <alignment horizontal="center"/>
    </xf>
    <xf numFmtId="49" fontId="7" fillId="0" borderId="8" xfId="24" applyNumberFormat="1" applyFont="1" applyFill="1" applyBorder="1" applyAlignment="1">
      <alignment horizontal="center" wrapText="1"/>
    </xf>
    <xf numFmtId="1" fontId="2" fillId="0" borderId="0" xfId="24" applyNumberFormat="1" applyFont="1" applyFill="1" applyBorder="1" applyAlignment="1">
      <alignment horizontal="center" vertical="top" wrapText="1"/>
    </xf>
    <xf numFmtId="0" fontId="0" fillId="0" borderId="0" xfId="0" applyFont="1" applyAlignment="1">
      <alignment horizontal="left"/>
    </xf>
    <xf numFmtId="0" fontId="53" fillId="0" borderId="0" xfId="0" applyFont="1"/>
    <xf numFmtId="0" fontId="72" fillId="0" borderId="0" xfId="0" applyFont="1"/>
    <xf numFmtId="0" fontId="73" fillId="0" borderId="0" xfId="0" applyFont="1"/>
    <xf numFmtId="0" fontId="59"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74" fillId="0" borderId="0" xfId="0" applyFont="1"/>
    <xf numFmtId="49" fontId="18" fillId="2" borderId="1" xfId="0" applyNumberFormat="1" applyFont="1" applyFill="1" applyBorder="1" applyAlignment="1">
      <alignment horizontal="center" wrapText="1"/>
    </xf>
    <xf numFmtId="49" fontId="18" fillId="2" borderId="1" xfId="25" applyNumberFormat="1" applyFont="1" applyFill="1" applyBorder="1" applyAlignment="1" applyProtection="1">
      <alignment horizontal="left" wrapText="1"/>
      <protection locked="0"/>
    </xf>
    <xf numFmtId="0" fontId="75" fillId="2" borderId="1" xfId="0" applyFont="1" applyFill="1" applyBorder="1" applyAlignment="1"/>
    <xf numFmtId="0" fontId="55" fillId="2" borderId="1" xfId="0" applyFont="1" applyFill="1" applyBorder="1" applyAlignment="1">
      <alignment horizontal="center"/>
    </xf>
    <xf numFmtId="3" fontId="18" fillId="0" borderId="0" xfId="0" applyNumberFormat="1" applyFont="1"/>
    <xf numFmtId="0" fontId="12" fillId="0" borderId="1" xfId="0" applyFont="1" applyFill="1" applyBorder="1" applyAlignment="1">
      <alignment wrapText="1"/>
    </xf>
    <xf numFmtId="0" fontId="12" fillId="0" borderId="1" xfId="0" applyFont="1" applyBorder="1" applyAlignment="1">
      <alignment horizontal="center" wrapText="1"/>
    </xf>
    <xf numFmtId="3" fontId="76" fillId="0" borderId="0" xfId="0" applyNumberFormat="1" applyFont="1" applyFill="1"/>
    <xf numFmtId="0" fontId="71" fillId="0" borderId="0" xfId="0" applyFont="1" applyFill="1"/>
    <xf numFmtId="0" fontId="12" fillId="0" borderId="1" xfId="0" applyFont="1" applyBorder="1" applyAlignment="1">
      <alignment wrapText="1"/>
    </xf>
    <xf numFmtId="49" fontId="12" fillId="0" borderId="1" xfId="0" applyNumberFormat="1" applyFont="1" applyFill="1" applyBorder="1" applyAlignment="1">
      <alignment horizontal="center" wrapText="1"/>
    </xf>
    <xf numFmtId="0" fontId="71" fillId="0" borderId="0" xfId="0" applyFont="1"/>
    <xf numFmtId="0" fontId="78" fillId="0" borderId="0" xfId="0" applyFont="1"/>
    <xf numFmtId="49" fontId="12" fillId="0" borderId="1" xfId="0" applyNumberFormat="1" applyFont="1" applyFill="1" applyBorder="1" applyAlignment="1">
      <alignment horizontal="left" wrapText="1"/>
    </xf>
    <xf numFmtId="0" fontId="76" fillId="0" borderId="0" xfId="0" applyFont="1"/>
    <xf numFmtId="0" fontId="79" fillId="0" borderId="0" xfId="0" applyFont="1"/>
    <xf numFmtId="49" fontId="12" fillId="0" borderId="1" xfId="0" applyNumberFormat="1" applyFont="1" applyBorder="1" applyAlignment="1">
      <alignment horizontal="center" wrapText="1"/>
    </xf>
    <xf numFmtId="49" fontId="16" fillId="0" borderId="5" xfId="0" applyNumberFormat="1" applyFont="1" applyFill="1" applyBorder="1" applyAlignment="1">
      <alignment horizontal="center" wrapText="1"/>
    </xf>
    <xf numFmtId="0" fontId="5" fillId="0" borderId="1" xfId="0" applyFont="1" applyBorder="1" applyAlignment="1">
      <alignment wrapText="1"/>
    </xf>
    <xf numFmtId="0" fontId="5" fillId="0" borderId="1" xfId="0" applyFont="1" applyFill="1" applyBorder="1" applyAlignment="1">
      <alignment horizontal="center" wrapText="1"/>
    </xf>
    <xf numFmtId="0" fontId="80" fillId="0" borderId="0" xfId="0" applyFont="1"/>
    <xf numFmtId="0" fontId="81" fillId="0" borderId="0" xfId="0" applyFont="1"/>
    <xf numFmtId="0" fontId="5" fillId="0" borderId="1" xfId="0" applyFont="1" applyFill="1" applyBorder="1" applyAlignment="1">
      <alignment wrapText="1"/>
    </xf>
    <xf numFmtId="49" fontId="5" fillId="0" borderId="1" xfId="0" applyNumberFormat="1" applyFont="1" applyFill="1" applyBorder="1" applyAlignment="1" applyProtection="1">
      <alignment horizontal="left" wrapText="1"/>
      <protection locked="0"/>
    </xf>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wrapText="1"/>
    </xf>
    <xf numFmtId="0" fontId="5" fillId="2" borderId="1" xfId="0" applyFont="1" applyFill="1" applyBorder="1" applyAlignment="1">
      <alignment wrapText="1"/>
    </xf>
    <xf numFmtId="0" fontId="5" fillId="2" borderId="1" xfId="0" applyFont="1" applyFill="1" applyBorder="1" applyAlignment="1">
      <alignment horizontal="center" wrapText="1"/>
    </xf>
    <xf numFmtId="0" fontId="54" fillId="0" borderId="0" xfId="0" applyFont="1"/>
    <xf numFmtId="0" fontId="18" fillId="2" borderId="1" xfId="0" applyFont="1" applyFill="1" applyBorder="1" applyAlignment="1">
      <alignment horizontal="center" wrapText="1"/>
    </xf>
    <xf numFmtId="3" fontId="82" fillId="0" borderId="0" xfId="0" applyNumberFormat="1" applyFont="1"/>
    <xf numFmtId="0" fontId="12" fillId="0" borderId="1" xfId="0" applyFont="1" applyBorder="1" applyAlignment="1"/>
    <xf numFmtId="0" fontId="18" fillId="2" borderId="1" xfId="0" applyFont="1" applyFill="1" applyBorder="1" applyAlignment="1">
      <alignment wrapText="1"/>
    </xf>
    <xf numFmtId="49" fontId="27" fillId="0" borderId="4" xfId="0" applyNumberFormat="1" applyFont="1" applyFill="1" applyBorder="1" applyAlignment="1">
      <alignment horizontal="center" wrapText="1"/>
    </xf>
    <xf numFmtId="49" fontId="27" fillId="0" borderId="9" xfId="0" applyNumberFormat="1" applyFont="1" applyFill="1" applyBorder="1" applyAlignment="1">
      <alignment horizontal="center" wrapText="1"/>
    </xf>
    <xf numFmtId="0" fontId="40" fillId="0" borderId="0" xfId="0" applyFont="1" applyAlignment="1">
      <alignment horizontal="center"/>
    </xf>
    <xf numFmtId="0" fontId="18" fillId="2" borderId="1" xfId="0" applyFont="1" applyFill="1" applyBorder="1" applyAlignment="1"/>
    <xf numFmtId="0" fontId="18" fillId="2" borderId="1" xfId="0" applyFont="1" applyFill="1" applyBorder="1" applyAlignment="1">
      <alignment horizontal="center"/>
    </xf>
    <xf numFmtId="49" fontId="18" fillId="6" borderId="1" xfId="0" applyNumberFormat="1" applyFont="1" applyFill="1" applyBorder="1" applyAlignment="1">
      <alignment horizontal="center"/>
    </xf>
    <xf numFmtId="0" fontId="18" fillId="6" borderId="1" xfId="0" applyFont="1" applyFill="1" applyBorder="1" applyAlignment="1">
      <alignment horizontal="center" wrapText="1"/>
    </xf>
    <xf numFmtId="0" fontId="83" fillId="0" borderId="0" xfId="0" applyFont="1"/>
    <xf numFmtId="0" fontId="28" fillId="0" borderId="0" xfId="0" applyFont="1" applyAlignment="1">
      <alignment horizontal="center"/>
    </xf>
    <xf numFmtId="0" fontId="83" fillId="0" borderId="0" xfId="0" applyFont="1" applyAlignment="1">
      <alignment horizontal="center"/>
    </xf>
    <xf numFmtId="0" fontId="20" fillId="0" borderId="0" xfId="0" applyFont="1"/>
    <xf numFmtId="0" fontId="84" fillId="0" borderId="0" xfId="0" applyFont="1"/>
    <xf numFmtId="0" fontId="11" fillId="0" borderId="0" xfId="0" applyFont="1" applyAlignment="1">
      <alignment horizontal="center"/>
    </xf>
    <xf numFmtId="0" fontId="84" fillId="0" borderId="0" xfId="0" applyFont="1" applyAlignment="1">
      <alignment horizontal="center"/>
    </xf>
    <xf numFmtId="49" fontId="5" fillId="0" borderId="5" xfId="0" applyNumberFormat="1" applyFont="1" applyFill="1" applyBorder="1" applyAlignment="1">
      <alignment horizontal="center" wrapText="1"/>
    </xf>
    <xf numFmtId="3" fontId="12" fillId="0" borderId="0" xfId="0" applyNumberFormat="1" applyFont="1" applyAlignment="1">
      <alignment wrapText="1"/>
    </xf>
    <xf numFmtId="0" fontId="12" fillId="0" borderId="0" xfId="0" applyFont="1" applyAlignment="1">
      <alignment wrapText="1"/>
    </xf>
    <xf numFmtId="3" fontId="31" fillId="0" borderId="1" xfId="0" applyNumberFormat="1" applyFont="1" applyFill="1" applyBorder="1" applyAlignment="1">
      <alignment horizontal="center" wrapText="1"/>
    </xf>
    <xf numFmtId="49" fontId="32" fillId="0" borderId="5" xfId="0" applyNumberFormat="1" applyFont="1" applyBorder="1" applyAlignment="1">
      <alignment horizontal="center" wrapText="1"/>
    </xf>
    <xf numFmtId="0" fontId="12" fillId="5" borderId="1" xfId="0" applyFont="1" applyFill="1" applyBorder="1" applyAlignment="1">
      <alignment horizontal="center" wrapText="1"/>
    </xf>
    <xf numFmtId="0" fontId="52" fillId="0" borderId="1" xfId="0" applyFont="1" applyBorder="1"/>
    <xf numFmtId="0" fontId="12" fillId="5" borderId="1" xfId="0" applyFont="1" applyFill="1" applyBorder="1" applyAlignment="1">
      <alignment horizontal="left" wrapText="1"/>
    </xf>
    <xf numFmtId="49" fontId="3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4" fontId="12" fillId="0" borderId="2" xfId="0" applyNumberFormat="1" applyFont="1" applyBorder="1" applyAlignment="1">
      <alignment horizontal="center" wrapText="1"/>
    </xf>
    <xf numFmtId="4" fontId="13" fillId="0" borderId="1" xfId="0" applyNumberFormat="1" applyFont="1" applyBorder="1" applyAlignment="1">
      <alignment horizontal="center" wrapText="1"/>
    </xf>
    <xf numFmtId="4" fontId="13" fillId="0" borderId="2" xfId="0" applyNumberFormat="1" applyFont="1" applyBorder="1" applyAlignment="1">
      <alignment horizontal="center" wrapText="1"/>
    </xf>
    <xf numFmtId="49" fontId="47" fillId="0" borderId="1" xfId="0" applyNumberFormat="1" applyFont="1" applyBorder="1" applyAlignment="1">
      <alignment horizontal="center" wrapText="1"/>
    </xf>
    <xf numFmtId="49" fontId="24" fillId="2" borderId="1" xfId="0" applyNumberFormat="1" applyFont="1" applyFill="1" applyBorder="1" applyAlignment="1">
      <alignment horizontal="center" vertical="center" wrapText="1"/>
    </xf>
    <xf numFmtId="3" fontId="53" fillId="2" borderId="1" xfId="0" applyNumberFormat="1" applyFont="1" applyFill="1" applyBorder="1" applyAlignment="1">
      <alignment horizontal="center" wrapText="1"/>
    </xf>
    <xf numFmtId="0" fontId="35" fillId="0" borderId="0" xfId="0" applyFont="1" applyBorder="1"/>
    <xf numFmtId="0" fontId="5" fillId="0" borderId="0" xfId="0" applyFont="1" applyAlignment="1">
      <alignment wrapText="1"/>
    </xf>
    <xf numFmtId="0" fontId="36" fillId="0" borderId="0" xfId="0" applyFont="1"/>
    <xf numFmtId="0" fontId="36" fillId="0" borderId="0" xfId="0" applyFont="1" applyBorder="1"/>
    <xf numFmtId="0" fontId="5" fillId="0" borderId="5" xfId="0" applyFont="1" applyBorder="1" applyAlignment="1">
      <alignment horizontal="center" wrapText="1"/>
    </xf>
    <xf numFmtId="49" fontId="86" fillId="0" borderId="1" xfId="0" applyNumberFormat="1" applyFont="1" applyBorder="1" applyAlignment="1">
      <alignment horizontal="center" wrapText="1"/>
    </xf>
    <xf numFmtId="49" fontId="20" fillId="0" borderId="1" xfId="0" applyNumberFormat="1" applyFont="1" applyBorder="1" applyAlignment="1" applyProtection="1">
      <alignment horizontal="left" wrapText="1"/>
      <protection locked="0"/>
    </xf>
    <xf numFmtId="49" fontId="27" fillId="0" borderId="1" xfId="0" applyNumberFormat="1" applyFont="1" applyBorder="1" applyAlignment="1">
      <alignment horizontal="center" vertical="center" wrapText="1"/>
    </xf>
    <xf numFmtId="49" fontId="30" fillId="0" borderId="1" xfId="0" applyNumberFormat="1" applyFont="1" applyFill="1" applyBorder="1" applyAlignment="1">
      <alignment horizontal="left" wrapText="1"/>
    </xf>
    <xf numFmtId="4" fontId="24" fillId="2" borderId="1" xfId="0" applyNumberFormat="1" applyFont="1" applyFill="1" applyBorder="1" applyAlignment="1">
      <alignment horizontal="center" wrapText="1"/>
    </xf>
    <xf numFmtId="0" fontId="0" fillId="0" borderId="0" xfId="0" applyFont="1" applyFill="1" applyBorder="1"/>
    <xf numFmtId="3" fontId="5" fillId="0" borderId="1" xfId="0" applyNumberFormat="1" applyFont="1" applyFill="1" applyBorder="1" applyAlignment="1">
      <alignment horizontal="center"/>
    </xf>
    <xf numFmtId="49" fontId="87" fillId="0" borderId="1" xfId="0" applyNumberFormat="1" applyFont="1" applyFill="1" applyBorder="1" applyAlignment="1">
      <alignment horizontal="center" wrapText="1"/>
    </xf>
    <xf numFmtId="49" fontId="86" fillId="0" borderId="1" xfId="0" applyNumberFormat="1" applyFont="1" applyFill="1" applyBorder="1" applyAlignment="1">
      <alignment horizontal="center" wrapText="1"/>
    </xf>
    <xf numFmtId="49" fontId="87" fillId="0" borderId="1" xfId="0" applyNumberFormat="1" applyFont="1" applyBorder="1" applyAlignment="1" applyProtection="1">
      <alignment horizontal="left" wrapText="1"/>
      <protection locked="0"/>
    </xf>
    <xf numFmtId="4" fontId="20" fillId="0" borderId="1" xfId="0" applyNumberFormat="1" applyFont="1" applyBorder="1" applyAlignment="1">
      <alignment horizontal="center" wrapText="1"/>
    </xf>
    <xf numFmtId="0" fontId="89" fillId="0" borderId="0" xfId="0" applyFont="1"/>
    <xf numFmtId="49" fontId="27" fillId="2" borderId="1" xfId="0" applyNumberFormat="1" applyFont="1" applyFill="1" applyBorder="1" applyAlignment="1">
      <alignment horizontal="center" vertical="center" wrapText="1"/>
    </xf>
    <xf numFmtId="0" fontId="90" fillId="0" borderId="0" xfId="0" applyFont="1"/>
    <xf numFmtId="0" fontId="91" fillId="0" borderId="0" xfId="0" applyFont="1"/>
    <xf numFmtId="3" fontId="3" fillId="0" borderId="0" xfId="0" applyNumberFormat="1" applyFont="1"/>
    <xf numFmtId="3" fontId="97" fillId="0" borderId="0" xfId="0" applyNumberFormat="1" applyFont="1"/>
    <xf numFmtId="0" fontId="97" fillId="0" borderId="0" xfId="0" applyFont="1"/>
    <xf numFmtId="0" fontId="96" fillId="0" borderId="0" xfId="0" applyFont="1"/>
    <xf numFmtId="0" fontId="3" fillId="0" borderId="0" xfId="0" applyFont="1" applyAlignment="1">
      <alignment wrapText="1"/>
    </xf>
    <xf numFmtId="3" fontId="98" fillId="0" borderId="0" xfId="0" applyNumberFormat="1" applyFont="1" applyBorder="1" applyAlignment="1">
      <alignment horizontal="justify" wrapText="1"/>
    </xf>
    <xf numFmtId="0" fontId="90" fillId="0" borderId="0" xfId="0" applyFont="1" applyBorder="1" applyAlignment="1">
      <alignment horizontal="center"/>
    </xf>
    <xf numFmtId="0" fontId="90" fillId="0" borderId="0" xfId="0" applyNumberFormat="1" applyFont="1" applyBorder="1" applyAlignment="1" applyProtection="1">
      <alignment horizontal="left" vertical="center" wrapText="1"/>
    </xf>
    <xf numFmtId="164" fontId="100" fillId="0" borderId="0" xfId="0" applyNumberFormat="1" applyFont="1" applyBorder="1" applyAlignment="1">
      <alignment horizontal="right" wrapText="1"/>
    </xf>
    <xf numFmtId="0" fontId="100" fillId="0" borderId="0" xfId="0" applyFont="1" applyFill="1" applyBorder="1" applyAlignment="1">
      <alignment horizontal="center" vertical="top" wrapText="1"/>
    </xf>
    <xf numFmtId="49" fontId="101" fillId="0" borderId="0" xfId="0" applyNumberFormat="1" applyFont="1" applyFill="1" applyBorder="1" applyAlignment="1" applyProtection="1">
      <alignment wrapText="1"/>
      <protection locked="0"/>
    </xf>
    <xf numFmtId="164" fontId="101" fillId="0" borderId="0" xfId="0" applyNumberFormat="1" applyFont="1" applyFill="1" applyBorder="1" applyAlignment="1">
      <alignment horizontal="right" wrapText="1"/>
    </xf>
    <xf numFmtId="0" fontId="102" fillId="0" borderId="0" xfId="0" applyFont="1"/>
    <xf numFmtId="0" fontId="100" fillId="0" borderId="0" xfId="0" applyFont="1" applyBorder="1" applyAlignment="1" applyProtection="1">
      <alignment horizontal="center" vertical="top" wrapText="1"/>
    </xf>
    <xf numFmtId="0" fontId="100" fillId="0" borderId="0" xfId="0" applyFont="1" applyBorder="1" applyAlignment="1" applyProtection="1">
      <alignment vertical="top" wrapText="1"/>
    </xf>
    <xf numFmtId="0" fontId="0" fillId="0" borderId="0" xfId="0" applyAlignment="1">
      <alignment horizontal="center"/>
    </xf>
    <xf numFmtId="0" fontId="2" fillId="0" borderId="0" xfId="0" applyFont="1"/>
    <xf numFmtId="0" fontId="5" fillId="0" borderId="0" xfId="0" applyFont="1" applyBorder="1"/>
    <xf numFmtId="0" fontId="2" fillId="0" borderId="0" xfId="0" applyFont="1" applyBorder="1"/>
    <xf numFmtId="4" fontId="18" fillId="2" borderId="1" xfId="0" applyNumberFormat="1" applyFont="1" applyFill="1" applyBorder="1" applyAlignment="1">
      <alignment horizontal="center" wrapText="1"/>
    </xf>
    <xf numFmtId="4" fontId="35" fillId="0" borderId="0" xfId="0" applyNumberFormat="1" applyFont="1" applyFill="1"/>
    <xf numFmtId="0" fontId="109" fillId="0" borderId="0" xfId="30" applyFont="1"/>
    <xf numFmtId="0" fontId="110" fillId="0" borderId="0" xfId="30" applyFont="1"/>
    <xf numFmtId="49" fontId="19" fillId="0" borderId="0" xfId="28" applyNumberFormat="1" applyFont="1" applyFill="1" applyBorder="1" applyAlignment="1">
      <alignment horizontal="right" wrapText="1"/>
    </xf>
    <xf numFmtId="0" fontId="20" fillId="0" borderId="0" xfId="30" applyFont="1"/>
    <xf numFmtId="0" fontId="109" fillId="0" borderId="1" xfId="30" applyFont="1" applyBorder="1" applyAlignment="1">
      <alignment horizontal="center" vertical="center" wrapText="1"/>
    </xf>
    <xf numFmtId="0" fontId="110" fillId="0" borderId="0" xfId="30" applyFont="1" applyAlignment="1">
      <alignment horizontal="center" vertical="center" wrapText="1"/>
    </xf>
    <xf numFmtId="0" fontId="22" fillId="0" borderId="1" xfId="30" applyFont="1" applyBorder="1" applyAlignment="1">
      <alignment horizontal="center" vertical="center" wrapText="1"/>
    </xf>
    <xf numFmtId="0" fontId="111" fillId="0" borderId="0" xfId="30" applyFont="1" applyAlignment="1">
      <alignment horizontal="center" vertical="center" wrapText="1"/>
    </xf>
    <xf numFmtId="0" fontId="20" fillId="2" borderId="1" xfId="30" applyFont="1" applyFill="1" applyBorder="1" applyAlignment="1">
      <alignment horizontal="center" wrapText="1"/>
    </xf>
    <xf numFmtId="3" fontId="18" fillId="2" borderId="1" xfId="30" applyNumberFormat="1" applyFont="1" applyFill="1" applyBorder="1" applyAlignment="1">
      <alignment horizontal="center" wrapText="1"/>
    </xf>
    <xf numFmtId="0" fontId="112" fillId="0" borderId="0" xfId="30" applyFont="1" applyAlignment="1">
      <alignment horizontal="center" vertical="center" wrapText="1"/>
    </xf>
    <xf numFmtId="3" fontId="20" fillId="0" borderId="1" xfId="30" applyNumberFormat="1" applyFont="1" applyBorder="1" applyAlignment="1">
      <alignment horizontal="center" wrapText="1"/>
    </xf>
    <xf numFmtId="0" fontId="113" fillId="0" borderId="1" xfId="30" applyFont="1" applyBorder="1" applyAlignment="1">
      <alignment wrapText="1"/>
    </xf>
    <xf numFmtId="3" fontId="28" fillId="0" borderId="1" xfId="30" applyNumberFormat="1" applyFont="1" applyBorder="1" applyAlignment="1">
      <alignment horizontal="center" wrapText="1"/>
    </xf>
    <xf numFmtId="0" fontId="114" fillId="0" borderId="0" xfId="30" applyFont="1" applyAlignment="1">
      <alignment horizontal="center" vertical="center" wrapText="1"/>
    </xf>
    <xf numFmtId="0" fontId="20" fillId="0" borderId="1" xfId="30" applyFont="1" applyBorder="1" applyAlignment="1">
      <alignment wrapText="1"/>
    </xf>
    <xf numFmtId="4" fontId="20" fillId="0" borderId="1" xfId="30" applyNumberFormat="1" applyFont="1" applyBorder="1" applyAlignment="1">
      <alignment horizontal="center" wrapText="1"/>
    </xf>
    <xf numFmtId="3" fontId="16" fillId="0" borderId="1" xfId="30" applyNumberFormat="1" applyFont="1" applyFill="1" applyBorder="1" applyAlignment="1">
      <alignment horizontal="center" wrapText="1"/>
    </xf>
    <xf numFmtId="0" fontId="28" fillId="0" borderId="1" xfId="30" applyFont="1" applyBorder="1" applyAlignment="1">
      <alignment wrapText="1"/>
    </xf>
    <xf numFmtId="4" fontId="28" fillId="0" borderId="1" xfId="30" applyNumberFormat="1" applyFont="1" applyBorder="1" applyAlignment="1">
      <alignment horizontal="center" wrapText="1"/>
    </xf>
    <xf numFmtId="4" fontId="18" fillId="2" borderId="1" xfId="30" applyNumberFormat="1" applyFont="1" applyFill="1" applyBorder="1" applyAlignment="1">
      <alignment horizontal="center" wrapText="1"/>
    </xf>
    <xf numFmtId="49" fontId="24" fillId="2" borderId="1" xfId="30" applyNumberFormat="1" applyFont="1" applyFill="1" applyBorder="1" applyAlignment="1" applyProtection="1">
      <alignment horizontal="center" wrapText="1"/>
      <protection locked="0"/>
    </xf>
    <xf numFmtId="3" fontId="24" fillId="2" borderId="1" xfId="30" applyNumberFormat="1" applyFont="1" applyFill="1" applyBorder="1" applyAlignment="1" applyProtection="1">
      <alignment horizontal="center" wrapText="1"/>
      <protection locked="0"/>
    </xf>
    <xf numFmtId="0" fontId="112" fillId="0" borderId="0" xfId="30" applyFont="1" applyAlignment="1">
      <alignment wrapText="1"/>
    </xf>
    <xf numFmtId="49" fontId="30" fillId="0" borderId="1" xfId="30" applyNumberFormat="1" applyFont="1" applyFill="1" applyBorder="1" applyAlignment="1" applyProtection="1">
      <alignment wrapText="1"/>
      <protection locked="0"/>
    </xf>
    <xf numFmtId="49" fontId="31" fillId="0" borderId="1" xfId="30" applyNumberFormat="1" applyFont="1" applyFill="1" applyBorder="1" applyAlignment="1" applyProtection="1">
      <alignment horizontal="center" wrapText="1"/>
      <protection locked="0"/>
    </xf>
    <xf numFmtId="3" fontId="32" fillId="0" borderId="1" xfId="30" applyNumberFormat="1" applyFont="1" applyFill="1" applyBorder="1" applyAlignment="1" applyProtection="1">
      <alignment horizontal="center" wrapText="1"/>
      <protection locked="0"/>
    </xf>
    <xf numFmtId="0" fontId="114" fillId="0" borderId="0" xfId="30" applyFont="1" applyFill="1" applyAlignment="1">
      <alignment wrapText="1"/>
    </xf>
    <xf numFmtId="0" fontId="114" fillId="0" borderId="0" xfId="30" applyFont="1" applyAlignment="1">
      <alignment wrapText="1"/>
    </xf>
    <xf numFmtId="49" fontId="12" fillId="0" borderId="1" xfId="0" applyNumberFormat="1" applyFont="1" applyBorder="1" applyAlignment="1">
      <alignment horizontal="center"/>
    </xf>
    <xf numFmtId="49" fontId="31" fillId="2" borderId="1" xfId="30" applyNumberFormat="1" applyFont="1" applyFill="1" applyBorder="1" applyAlignment="1" applyProtection="1">
      <alignment horizontal="center" wrapText="1"/>
      <protection locked="0"/>
    </xf>
    <xf numFmtId="3" fontId="33" fillId="2" borderId="1" xfId="0" applyNumberFormat="1" applyFont="1" applyFill="1" applyBorder="1" applyAlignment="1">
      <alignment horizontal="center" wrapText="1"/>
    </xf>
    <xf numFmtId="49" fontId="34" fillId="2" borderId="1" xfId="0" applyNumberFormat="1" applyFont="1" applyFill="1" applyBorder="1" applyAlignment="1">
      <alignment horizontal="center" wrapText="1"/>
    </xf>
    <xf numFmtId="49" fontId="30" fillId="0" borderId="1" xfId="30" applyNumberFormat="1" applyFont="1" applyFill="1" applyBorder="1" applyAlignment="1" applyProtection="1">
      <alignment horizontal="left" wrapText="1"/>
      <protection locked="0"/>
    </xf>
    <xf numFmtId="49" fontId="115" fillId="0" borderId="1" xfId="30" applyNumberFormat="1" applyFont="1" applyFill="1" applyBorder="1" applyAlignment="1" applyProtection="1">
      <alignment horizontal="center" wrapText="1"/>
      <protection locked="0"/>
    </xf>
    <xf numFmtId="49" fontId="27" fillId="2" borderId="1" xfId="0" applyNumberFormat="1" applyFont="1" applyFill="1" applyBorder="1" applyAlignment="1">
      <alignment horizontal="center" wrapText="1"/>
    </xf>
    <xf numFmtId="3" fontId="87" fillId="2" borderId="1" xfId="0" applyNumberFormat="1" applyFont="1" applyFill="1" applyBorder="1" applyAlignment="1">
      <alignment horizontal="center" wrapText="1"/>
    </xf>
    <xf numFmtId="49" fontId="20" fillId="0" borderId="0" xfId="30" applyNumberFormat="1" applyFont="1"/>
    <xf numFmtId="0" fontId="112" fillId="0" borderId="0" xfId="30" applyFont="1"/>
    <xf numFmtId="49" fontId="110" fillId="0" borderId="0" xfId="30" applyNumberFormat="1" applyFont="1"/>
    <xf numFmtId="0" fontId="117" fillId="0" borderId="0" xfId="30" applyFont="1"/>
    <xf numFmtId="49" fontId="118" fillId="0" borderId="0" xfId="30" applyNumberFormat="1" applyFont="1" applyFill="1" applyBorder="1" applyAlignment="1">
      <alignment horizontal="center" vertical="center" wrapText="1"/>
    </xf>
    <xf numFmtId="49" fontId="35" fillId="0" borderId="0" xfId="30" applyNumberFormat="1" applyFont="1" applyFill="1" applyBorder="1" applyAlignment="1" applyProtection="1">
      <alignment vertical="top" wrapText="1"/>
      <protection locked="0"/>
    </xf>
    <xf numFmtId="0" fontId="110" fillId="0" borderId="0" xfId="30" applyFont="1" applyBorder="1"/>
    <xf numFmtId="49" fontId="118" fillId="0" borderId="0" xfId="30" applyNumberFormat="1" applyFont="1" applyFill="1" applyBorder="1" applyAlignment="1" applyProtection="1">
      <alignment vertical="top" wrapText="1"/>
      <protection locked="0"/>
    </xf>
    <xf numFmtId="4" fontId="53" fillId="2" borderId="1" xfId="0" applyNumberFormat="1" applyFont="1" applyFill="1" applyBorder="1" applyAlignment="1">
      <alignment horizontal="center" wrapText="1"/>
    </xf>
    <xf numFmtId="4" fontId="5" fillId="0" borderId="1" xfId="0" applyNumberFormat="1" applyFont="1" applyBorder="1" applyAlignment="1">
      <alignment horizontal="center" wrapText="1"/>
    </xf>
    <xf numFmtId="4" fontId="5" fillId="0" borderId="1" xfId="0" applyNumberFormat="1" applyFont="1" applyFill="1" applyBorder="1" applyAlignment="1">
      <alignment horizontal="center" wrapText="1"/>
    </xf>
    <xf numFmtId="4" fontId="27" fillId="0" borderId="1" xfId="0" applyNumberFormat="1" applyFont="1" applyFill="1" applyBorder="1" applyAlignment="1">
      <alignment horizontal="center" wrapText="1"/>
    </xf>
    <xf numFmtId="4" fontId="20" fillId="0" borderId="1" xfId="0" applyNumberFormat="1" applyFont="1" applyFill="1" applyBorder="1" applyAlignment="1">
      <alignment horizontal="center" wrapText="1"/>
    </xf>
    <xf numFmtId="4" fontId="30" fillId="0" borderId="1" xfId="0" applyNumberFormat="1" applyFont="1" applyFill="1" applyBorder="1" applyAlignment="1">
      <alignment horizontal="center" wrapText="1"/>
    </xf>
    <xf numFmtId="4" fontId="85" fillId="0" borderId="1" xfId="0" applyNumberFormat="1" applyFont="1" applyBorder="1" applyAlignment="1">
      <alignment horizontal="center" wrapText="1"/>
    </xf>
    <xf numFmtId="49" fontId="119" fillId="0" borderId="1" xfId="0" applyNumberFormat="1" applyFont="1" applyBorder="1" applyAlignment="1">
      <alignment horizontal="center" wrapText="1"/>
    </xf>
    <xf numFmtId="49" fontId="119" fillId="0" borderId="1" xfId="0" applyNumberFormat="1" applyFont="1" applyFill="1" applyBorder="1" applyAlignment="1">
      <alignment horizontal="center" wrapText="1"/>
    </xf>
    <xf numFmtId="49" fontId="120" fillId="0" borderId="1" xfId="0" applyNumberFormat="1" applyFont="1" applyBorder="1" applyAlignment="1">
      <alignment horizontal="left" wrapText="1"/>
    </xf>
    <xf numFmtId="4" fontId="34" fillId="3" borderId="1" xfId="0" applyNumberFormat="1" applyFont="1" applyFill="1" applyBorder="1" applyAlignment="1">
      <alignment horizontal="center" wrapText="1"/>
    </xf>
    <xf numFmtId="49" fontId="122" fillId="2" borderId="1" xfId="0" applyNumberFormat="1" applyFont="1" applyFill="1" applyBorder="1" applyAlignment="1">
      <alignment horizontal="center" wrapText="1"/>
    </xf>
    <xf numFmtId="49" fontId="122" fillId="2" borderId="1" xfId="0" applyNumberFormat="1" applyFont="1" applyFill="1" applyBorder="1" applyAlignment="1">
      <alignment horizontal="center" vertical="center" wrapText="1"/>
    </xf>
    <xf numFmtId="49" fontId="122" fillId="2" borderId="1" xfId="0" applyNumberFormat="1" applyFont="1" applyFill="1" applyBorder="1" applyAlignment="1" applyProtection="1">
      <alignment horizontal="left" wrapText="1"/>
      <protection locked="0"/>
    </xf>
    <xf numFmtId="4" fontId="123" fillId="2" borderId="1" xfId="0" applyNumberFormat="1" applyFont="1" applyFill="1" applyBorder="1" applyAlignment="1">
      <alignment horizontal="center" wrapText="1"/>
    </xf>
    <xf numFmtId="0" fontId="125" fillId="0" borderId="0" xfId="0" applyFont="1"/>
    <xf numFmtId="3" fontId="126" fillId="0" borderId="0" xfId="0" applyNumberFormat="1" applyFont="1" applyFill="1"/>
    <xf numFmtId="49" fontId="119" fillId="0" borderId="1" xfId="0" applyNumberFormat="1" applyFont="1" applyFill="1" applyBorder="1" applyAlignment="1">
      <alignment horizontal="center" vertical="center" wrapText="1"/>
    </xf>
    <xf numFmtId="0" fontId="120" fillId="0" borderId="0" xfId="0" applyFont="1" applyAlignment="1">
      <alignment wrapText="1"/>
    </xf>
    <xf numFmtId="4" fontId="120" fillId="0" borderId="1" xfId="0" applyNumberFormat="1" applyFont="1" applyBorder="1" applyAlignment="1">
      <alignment horizontal="center" wrapText="1"/>
    </xf>
    <xf numFmtId="49" fontId="119" fillId="0" borderId="4" xfId="0" applyNumberFormat="1" applyFont="1" applyBorder="1" applyAlignment="1">
      <alignment horizontal="center" wrapText="1"/>
    </xf>
    <xf numFmtId="49" fontId="119" fillId="0" borderId="4" xfId="0" applyNumberFormat="1" applyFont="1" applyBorder="1" applyAlignment="1">
      <alignment horizontal="center" vertical="center" wrapText="1"/>
    </xf>
    <xf numFmtId="49" fontId="121" fillId="0" borderId="1" xfId="0" applyNumberFormat="1" applyFont="1" applyBorder="1" applyAlignment="1" applyProtection="1">
      <alignment horizontal="left" wrapText="1"/>
      <protection locked="0"/>
    </xf>
    <xf numFmtId="0" fontId="125" fillId="0" borderId="0" xfId="0" applyFont="1" applyBorder="1"/>
    <xf numFmtId="0" fontId="125" fillId="0" borderId="1" xfId="0" applyFont="1" applyBorder="1"/>
    <xf numFmtId="49" fontId="119" fillId="0" borderId="1" xfId="0" applyNumberFormat="1" applyFont="1" applyBorder="1" applyAlignment="1">
      <alignment horizontal="center" vertical="center" wrapText="1"/>
    </xf>
    <xf numFmtId="4" fontId="34" fillId="2" borderId="1" xfId="0" applyNumberFormat="1" applyFont="1" applyFill="1" applyBorder="1" applyAlignment="1">
      <alignment horizontal="center" wrapText="1"/>
    </xf>
    <xf numFmtId="0" fontId="127" fillId="0" borderId="1" xfId="0" applyFont="1" applyBorder="1" applyAlignment="1">
      <alignment wrapText="1"/>
    </xf>
    <xf numFmtId="4" fontId="110" fillId="0" borderId="0" xfId="30" applyNumberFormat="1" applyFont="1"/>
    <xf numFmtId="4" fontId="20" fillId="0" borderId="0" xfId="30" applyNumberFormat="1" applyFont="1"/>
    <xf numFmtId="4" fontId="109" fillId="0" borderId="1" xfId="30" applyNumberFormat="1" applyFont="1" applyBorder="1" applyAlignment="1">
      <alignment horizontal="center" vertical="center" wrapText="1"/>
    </xf>
    <xf numFmtId="4" fontId="24" fillId="2" borderId="1" xfId="30" applyNumberFormat="1" applyFont="1" applyFill="1" applyBorder="1" applyAlignment="1" applyProtection="1">
      <alignment horizontal="center" wrapText="1"/>
      <protection locked="0"/>
    </xf>
    <xf numFmtId="4" fontId="30" fillId="0" borderId="1" xfId="30" applyNumberFormat="1" applyFont="1" applyFill="1" applyBorder="1" applyAlignment="1" applyProtection="1">
      <alignment horizontal="center" wrapText="1"/>
      <protection locked="0"/>
    </xf>
    <xf numFmtId="4" fontId="27" fillId="0" borderId="1" xfId="30" applyNumberFormat="1" applyFont="1" applyFill="1" applyBorder="1" applyAlignment="1" applyProtection="1">
      <alignment horizontal="center" wrapText="1"/>
      <protection locked="0"/>
    </xf>
    <xf numFmtId="4" fontId="109" fillId="0" borderId="0" xfId="30" applyNumberFormat="1" applyFont="1"/>
    <xf numFmtId="4" fontId="18" fillId="0" borderId="1" xfId="0" applyNumberFormat="1" applyFont="1" applyFill="1" applyBorder="1" applyAlignment="1">
      <alignment horizontal="center" wrapText="1"/>
    </xf>
    <xf numFmtId="4" fontId="12" fillId="0" borderId="1" xfId="0" applyNumberFormat="1" applyFont="1" applyBorder="1" applyAlignment="1">
      <alignment horizontal="center"/>
    </xf>
    <xf numFmtId="4" fontId="5" fillId="0" borderId="1" xfId="0" applyNumberFormat="1" applyFont="1" applyBorder="1" applyAlignment="1">
      <alignment horizontal="center"/>
    </xf>
    <xf numFmtId="4" fontId="18" fillId="2" borderId="1" xfId="0" applyNumberFormat="1" applyFont="1" applyFill="1" applyBorder="1" applyAlignment="1">
      <alignment horizontal="center"/>
    </xf>
    <xf numFmtId="4" fontId="12" fillId="0" borderId="1" xfId="0" applyNumberFormat="1" applyFont="1" applyFill="1" applyBorder="1" applyAlignment="1">
      <alignment horizontal="center"/>
    </xf>
    <xf numFmtId="4" fontId="12" fillId="0" borderId="1" xfId="0" applyNumberFormat="1" applyFont="1" applyFill="1" applyBorder="1" applyAlignment="1">
      <alignment horizontal="center" wrapText="1"/>
    </xf>
    <xf numFmtId="4" fontId="55" fillId="0" borderId="1" xfId="0" applyNumberFormat="1" applyFont="1" applyBorder="1" applyAlignment="1">
      <alignment horizontal="center"/>
    </xf>
    <xf numFmtId="4" fontId="77" fillId="0" borderId="1" xfId="0" applyNumberFormat="1" applyFont="1" applyBorder="1"/>
    <xf numFmtId="4" fontId="76" fillId="0" borderId="1" xfId="0" applyNumberFormat="1" applyFont="1" applyBorder="1"/>
    <xf numFmtId="4" fontId="11" fillId="0" borderId="1" xfId="0" applyNumberFormat="1" applyFont="1" applyBorder="1"/>
    <xf numFmtId="4" fontId="79" fillId="0" borderId="1" xfId="0" applyNumberFormat="1" applyFont="1" applyBorder="1"/>
    <xf numFmtId="4" fontId="13" fillId="0" borderId="1" xfId="0" applyNumberFormat="1" applyFont="1" applyFill="1" applyBorder="1" applyAlignment="1">
      <alignment horizontal="center" wrapText="1"/>
    </xf>
    <xf numFmtId="4" fontId="13" fillId="0" borderId="1" xfId="0" applyNumberFormat="1" applyFont="1" applyBorder="1" applyAlignment="1">
      <alignment horizontal="center"/>
    </xf>
    <xf numFmtId="4" fontId="3" fillId="0" borderId="1" xfId="0" applyNumberFormat="1" applyFont="1" applyBorder="1"/>
    <xf numFmtId="4" fontId="0" fillId="0" borderId="1" xfId="0" applyNumberFormat="1" applyFont="1" applyBorder="1"/>
    <xf numFmtId="4" fontId="40" fillId="0" borderId="1" xfId="0" applyNumberFormat="1" applyFont="1" applyBorder="1"/>
    <xf numFmtId="4" fontId="5" fillId="0" borderId="4" xfId="0" applyNumberFormat="1" applyFont="1" applyBorder="1" applyAlignment="1">
      <alignment horizontal="center"/>
    </xf>
    <xf numFmtId="4" fontId="5" fillId="0" borderId="1" xfId="0" applyNumberFormat="1" applyFont="1" applyBorder="1"/>
    <xf numFmtId="4" fontId="55" fillId="0" borderId="1" xfId="0" applyNumberFormat="1" applyFont="1" applyFill="1" applyBorder="1" applyAlignment="1">
      <alignment horizontal="center"/>
    </xf>
    <xf numFmtId="4" fontId="71" fillId="0" borderId="1" xfId="0" applyNumberFormat="1" applyFont="1" applyBorder="1"/>
    <xf numFmtId="4" fontId="40" fillId="0" borderId="1" xfId="0" applyNumberFormat="1" applyFont="1" applyBorder="1" applyAlignment="1">
      <alignment horizontal="center"/>
    </xf>
    <xf numFmtId="3" fontId="22" fillId="0" borderId="1" xfId="30" applyNumberFormat="1" applyFont="1" applyBorder="1" applyAlignment="1">
      <alignment horizontal="center" vertical="center" wrapText="1"/>
    </xf>
    <xf numFmtId="4" fontId="18" fillId="0" borderId="1" xfId="0" applyNumberFormat="1" applyFont="1" applyFill="1" applyBorder="1" applyAlignment="1">
      <alignment horizontal="center"/>
    </xf>
    <xf numFmtId="4" fontId="33" fillId="0" borderId="1" xfId="0" applyNumberFormat="1" applyFont="1" applyBorder="1" applyAlignment="1">
      <alignment horizontal="center" wrapText="1"/>
    </xf>
    <xf numFmtId="0" fontId="5" fillId="0" borderId="0" xfId="0" applyFont="1" applyAlignment="1">
      <alignment wrapText="1"/>
    </xf>
    <xf numFmtId="0" fontId="5" fillId="0" borderId="0" xfId="0" applyFont="1" applyAlignment="1">
      <alignment wrapText="1"/>
    </xf>
    <xf numFmtId="49" fontId="27" fillId="0" borderId="1" xfId="0" applyNumberFormat="1" applyFont="1" applyFill="1" applyBorder="1" applyAlignment="1">
      <alignment horizontal="center" vertical="center" wrapText="1"/>
    </xf>
    <xf numFmtId="0" fontId="36" fillId="0" borderId="0" xfId="0" applyFont="1" applyAlignment="1">
      <alignment horizontal="center"/>
    </xf>
    <xf numFmtId="0" fontId="36" fillId="0" borderId="0" xfId="0" applyFont="1" applyFill="1" applyAlignment="1">
      <alignment horizontal="center"/>
    </xf>
    <xf numFmtId="0" fontId="88" fillId="0" borderId="0" xfId="0" applyFont="1" applyFill="1" applyAlignment="1">
      <alignment horizontal="center"/>
    </xf>
    <xf numFmtId="0" fontId="36" fillId="0" borderId="0" xfId="0" applyFont="1" applyFill="1"/>
    <xf numFmtId="0" fontId="5" fillId="0" borderId="0" xfId="0" applyFont="1" applyAlignment="1">
      <alignment horizontal="left" wrapText="1"/>
    </xf>
    <xf numFmtId="49" fontId="128" fillId="0" borderId="1" xfId="0" applyNumberFormat="1" applyFont="1" applyFill="1" applyBorder="1" applyAlignment="1">
      <alignment horizontal="left" wrapText="1"/>
    </xf>
    <xf numFmtId="49" fontId="20" fillId="0" borderId="5" xfId="0" applyNumberFormat="1" applyFont="1" applyFill="1" applyBorder="1" applyAlignment="1">
      <alignment horizontal="center" wrapText="1"/>
    </xf>
    <xf numFmtId="0" fontId="5" fillId="0" borderId="4" xfId="0" applyFont="1" applyBorder="1" applyAlignment="1">
      <alignment horizontal="left" wrapText="1"/>
    </xf>
    <xf numFmtId="0" fontId="7" fillId="0" borderId="1" xfId="0" applyFont="1" applyBorder="1" applyAlignment="1">
      <alignment vertical="center" wrapText="1"/>
    </xf>
    <xf numFmtId="3" fontId="5" fillId="0" borderId="4" xfId="0" applyNumberFormat="1" applyFont="1" applyBorder="1" applyAlignment="1">
      <alignment wrapText="1"/>
    </xf>
    <xf numFmtId="49" fontId="129" fillId="0" borderId="1" xfId="0" applyNumberFormat="1" applyFont="1" applyBorder="1" applyAlignment="1">
      <alignment horizontal="left" wrapText="1"/>
    </xf>
    <xf numFmtId="0" fontId="12" fillId="5" borderId="3" xfId="0" applyFont="1" applyFill="1" applyBorder="1" applyAlignment="1">
      <alignment horizontal="left" wrapText="1"/>
    </xf>
    <xf numFmtId="49" fontId="16" fillId="0" borderId="9" xfId="0" applyNumberFormat="1" applyFont="1" applyBorder="1" applyAlignment="1">
      <alignment horizontal="center" wrapText="1"/>
    </xf>
    <xf numFmtId="0" fontId="104" fillId="0" borderId="1" xfId="0" applyFont="1" applyBorder="1" applyAlignment="1">
      <alignment horizontal="left" wrapText="1"/>
    </xf>
    <xf numFmtId="0" fontId="130" fillId="0" borderId="1" xfId="0" applyFont="1" applyBorder="1" applyAlignment="1">
      <alignment wrapText="1"/>
    </xf>
    <xf numFmtId="0" fontId="50" fillId="0" borderId="0" xfId="0" applyFont="1" applyBorder="1"/>
    <xf numFmtId="49" fontId="13" fillId="0" borderId="1" xfId="0" applyNumberFormat="1" applyFont="1" applyBorder="1" applyAlignment="1">
      <alignment horizontal="center"/>
    </xf>
    <xf numFmtId="0" fontId="44" fillId="0" borderId="1" xfId="0" applyFont="1" applyBorder="1" applyAlignment="1">
      <alignment horizontal="left" wrapText="1"/>
    </xf>
    <xf numFmtId="0" fontId="49" fillId="0" borderId="0" xfId="0" applyFont="1" applyBorder="1"/>
    <xf numFmtId="0" fontId="42" fillId="0" borderId="0" xfId="0" applyFont="1" applyBorder="1"/>
    <xf numFmtId="4" fontId="87" fillId="0" borderId="1" xfId="0" applyNumberFormat="1" applyFont="1" applyBorder="1" applyAlignment="1">
      <alignment horizontal="center" wrapText="1"/>
    </xf>
    <xf numFmtId="0" fontId="131" fillId="0" borderId="0" xfId="0" applyFont="1"/>
    <xf numFmtId="0" fontId="131" fillId="0" borderId="0" xfId="0" applyFont="1" applyFill="1"/>
    <xf numFmtId="4" fontId="28" fillId="0" borderId="1" xfId="0" applyNumberFormat="1" applyFont="1" applyFill="1" applyBorder="1" applyAlignment="1">
      <alignment horizontal="center" wrapText="1"/>
    </xf>
    <xf numFmtId="4" fontId="28" fillId="0" borderId="1" xfId="0" applyNumberFormat="1" applyFont="1" applyFill="1" applyBorder="1" applyAlignment="1" applyProtection="1">
      <alignment horizontal="center"/>
      <protection locked="0"/>
    </xf>
    <xf numFmtId="4" fontId="43" fillId="0" borderId="1" xfId="0" applyNumberFormat="1" applyFont="1" applyFill="1" applyBorder="1" applyAlignment="1">
      <alignment horizontal="center" wrapText="1"/>
    </xf>
    <xf numFmtId="4" fontId="33" fillId="0" borderId="1" xfId="0" applyNumberFormat="1" applyFont="1" applyFill="1" applyBorder="1" applyAlignment="1">
      <alignment horizontal="center" wrapText="1"/>
    </xf>
    <xf numFmtId="4" fontId="33" fillId="0" borderId="1" xfId="0" applyNumberFormat="1" applyFont="1" applyFill="1" applyBorder="1" applyAlignment="1" applyProtection="1">
      <alignment horizontal="center"/>
      <protection locked="0"/>
    </xf>
    <xf numFmtId="4" fontId="45" fillId="0" borderId="1" xfId="0" applyNumberFormat="1" applyFont="1" applyFill="1" applyBorder="1" applyAlignment="1">
      <alignment horizontal="center" wrapText="1"/>
    </xf>
    <xf numFmtId="4" fontId="32" fillId="0" borderId="1" xfId="0" applyNumberFormat="1" applyFont="1" applyFill="1" applyBorder="1" applyAlignment="1">
      <alignment horizontal="center" wrapText="1"/>
    </xf>
    <xf numFmtId="4" fontId="16" fillId="0" borderId="1" xfId="0" applyNumberFormat="1" applyFont="1" applyFill="1" applyBorder="1" applyAlignment="1">
      <alignment horizontal="center" wrapText="1"/>
    </xf>
    <xf numFmtId="4" fontId="29" fillId="0" borderId="1" xfId="0" applyNumberFormat="1" applyFont="1" applyFill="1" applyBorder="1" applyAlignment="1">
      <alignment horizontal="center" wrapText="1"/>
    </xf>
    <xf numFmtId="4" fontId="47" fillId="0" borderId="1" xfId="0" applyNumberFormat="1" applyFont="1" applyFill="1" applyBorder="1" applyAlignment="1">
      <alignment horizontal="center" wrapText="1"/>
    </xf>
    <xf numFmtId="4" fontId="87" fillId="0" borderId="1" xfId="0" applyNumberFormat="1" applyFont="1" applyFill="1" applyBorder="1" applyAlignment="1">
      <alignment horizontal="center" wrapText="1"/>
    </xf>
    <xf numFmtId="4" fontId="85" fillId="0" borderId="1" xfId="0" applyNumberFormat="1" applyFont="1" applyFill="1" applyBorder="1" applyAlignment="1">
      <alignment horizontal="center" wrapText="1"/>
    </xf>
    <xf numFmtId="4" fontId="86" fillId="0" borderId="1" xfId="0" applyNumberFormat="1" applyFont="1" applyFill="1" applyBorder="1" applyAlignment="1">
      <alignment horizontal="center" wrapText="1"/>
    </xf>
    <xf numFmtId="4" fontId="5" fillId="0" borderId="1" xfId="0" applyNumberFormat="1" applyFont="1" applyFill="1" applyBorder="1" applyAlignment="1" applyProtection="1">
      <alignment horizontal="center" wrapText="1"/>
      <protection locked="0"/>
    </xf>
    <xf numFmtId="4" fontId="85" fillId="0" borderId="1" xfId="0" applyNumberFormat="1" applyFont="1" applyFill="1" applyBorder="1" applyAlignment="1" applyProtection="1">
      <alignment horizontal="center" wrapText="1"/>
      <protection locked="0"/>
    </xf>
    <xf numFmtId="4" fontId="5" fillId="0" borderId="2" xfId="0" applyNumberFormat="1" applyFont="1" applyFill="1" applyBorder="1" applyAlignment="1">
      <alignment horizontal="center" wrapText="1"/>
    </xf>
    <xf numFmtId="4" fontId="20" fillId="0" borderId="1" xfId="0" applyNumberFormat="1" applyFont="1" applyFill="1" applyBorder="1" applyAlignment="1" applyProtection="1">
      <alignment horizontal="center" wrapText="1"/>
      <protection locked="0"/>
    </xf>
    <xf numFmtId="4" fontId="12" fillId="0" borderId="2" xfId="0" applyNumberFormat="1" applyFont="1" applyFill="1" applyBorder="1" applyAlignment="1">
      <alignment horizontal="center" wrapText="1"/>
    </xf>
    <xf numFmtId="4" fontId="12" fillId="0" borderId="1" xfId="0" applyNumberFormat="1" applyFont="1" applyFill="1" applyBorder="1" applyAlignment="1" applyProtection="1">
      <alignment horizontal="center" wrapText="1"/>
      <protection locked="0"/>
    </xf>
    <xf numFmtId="4" fontId="12" fillId="0" borderId="1" xfId="0" applyNumberFormat="1" applyFont="1" applyFill="1" applyBorder="1" applyAlignment="1" applyProtection="1">
      <alignment horizontal="center"/>
      <protection locked="0"/>
    </xf>
    <xf numFmtId="4" fontId="20" fillId="0" borderId="1" xfId="0" applyNumberFormat="1" applyFont="1" applyFill="1" applyBorder="1" applyAlignment="1" applyProtection="1">
      <alignment horizontal="center"/>
      <protection locked="0"/>
    </xf>
    <xf numFmtId="4" fontId="5" fillId="0" borderId="1" xfId="0" applyNumberFormat="1" applyFont="1" applyFill="1" applyBorder="1" applyAlignment="1" applyProtection="1">
      <alignment horizontal="center"/>
      <protection locked="0"/>
    </xf>
    <xf numFmtId="4" fontId="85" fillId="0" borderId="1" xfId="0" applyNumberFormat="1" applyFont="1" applyFill="1" applyBorder="1" applyAlignment="1" applyProtection="1">
      <alignment horizontal="center"/>
      <protection locked="0"/>
    </xf>
    <xf numFmtId="4" fontId="5" fillId="0" borderId="2" xfId="0" applyNumberFormat="1" applyFont="1" applyBorder="1" applyAlignment="1">
      <alignment horizontal="center" wrapText="1"/>
    </xf>
    <xf numFmtId="4" fontId="43" fillId="0" borderId="1" xfId="0" applyNumberFormat="1" applyFont="1" applyBorder="1" applyAlignment="1">
      <alignment horizontal="center" wrapText="1"/>
    </xf>
    <xf numFmtId="4" fontId="45" fillId="0" borderId="1" xfId="0" applyNumberFormat="1" applyFont="1" applyBorder="1" applyAlignment="1">
      <alignment horizontal="center" wrapText="1"/>
    </xf>
    <xf numFmtId="4" fontId="5" fillId="0" borderId="3" xfId="0" applyNumberFormat="1" applyFont="1" applyBorder="1" applyAlignment="1">
      <alignment horizontal="center" wrapText="1"/>
    </xf>
    <xf numFmtId="4" fontId="27" fillId="0" borderId="3" xfId="0" applyNumberFormat="1" applyFont="1" applyFill="1" applyBorder="1" applyAlignment="1">
      <alignment horizontal="center" wrapText="1"/>
    </xf>
    <xf numFmtId="4" fontId="20" fillId="0" borderId="3" xfId="0" applyNumberFormat="1" applyFont="1" applyBorder="1" applyAlignment="1">
      <alignment horizontal="center" wrapText="1"/>
    </xf>
    <xf numFmtId="4" fontId="32" fillId="0" borderId="4" xfId="0" applyNumberFormat="1" applyFont="1" applyFill="1" applyBorder="1" applyAlignment="1">
      <alignment horizontal="center" wrapText="1"/>
    </xf>
    <xf numFmtId="4" fontId="16" fillId="0" borderId="4" xfId="0" applyNumberFormat="1" applyFont="1" applyFill="1" applyBorder="1" applyAlignment="1">
      <alignment horizontal="center" wrapText="1"/>
    </xf>
    <xf numFmtId="4" fontId="53" fillId="0" borderId="1" xfId="0" applyNumberFormat="1" applyFont="1" applyBorder="1" applyAlignment="1">
      <alignment horizontal="center" wrapText="1"/>
    </xf>
    <xf numFmtId="4" fontId="5" fillId="0" borderId="1" xfId="0" applyNumberFormat="1" applyFont="1" applyFill="1" applyBorder="1" applyAlignment="1">
      <alignment horizontal="center"/>
    </xf>
    <xf numFmtId="4" fontId="85" fillId="0" borderId="1" xfId="0" applyNumberFormat="1" applyFont="1" applyFill="1" applyBorder="1" applyAlignment="1">
      <alignment horizontal="center"/>
    </xf>
    <xf numFmtId="4" fontId="20" fillId="2" borderId="1" xfId="0" applyNumberFormat="1" applyFont="1" applyFill="1" applyBorder="1" applyAlignment="1">
      <alignment horizontal="center" wrapText="1"/>
    </xf>
    <xf numFmtId="4" fontId="124" fillId="2" borderId="1" xfId="0" applyNumberFormat="1" applyFont="1" applyFill="1" applyBorder="1" applyAlignment="1">
      <alignment horizontal="center" wrapText="1"/>
    </xf>
    <xf numFmtId="4" fontId="121" fillId="0" borderId="1" xfId="0" applyNumberFormat="1" applyFont="1" applyBorder="1" applyAlignment="1">
      <alignment horizontal="center" wrapText="1"/>
    </xf>
    <xf numFmtId="4" fontId="121" fillId="0" borderId="3" xfId="0" applyNumberFormat="1" applyFont="1" applyFill="1" applyBorder="1" applyAlignment="1">
      <alignment horizontal="center" wrapText="1"/>
    </xf>
    <xf numFmtId="4" fontId="121" fillId="0" borderId="3" xfId="0" applyNumberFormat="1" applyFont="1" applyBorder="1" applyAlignment="1">
      <alignment horizontal="center" wrapText="1"/>
    </xf>
    <xf numFmtId="4" fontId="120" fillId="0" borderId="3" xfId="0" applyNumberFormat="1" applyFont="1" applyBorder="1" applyAlignment="1">
      <alignment horizontal="center" wrapText="1"/>
    </xf>
    <xf numFmtId="4" fontId="121" fillId="0" borderId="1" xfId="0" applyNumberFormat="1" applyFont="1" applyFill="1" applyBorder="1" applyAlignment="1">
      <alignment horizontal="center" wrapText="1"/>
    </xf>
    <xf numFmtId="4" fontId="124" fillId="0" borderId="1" xfId="0" applyNumberFormat="1" applyFont="1" applyBorder="1" applyAlignment="1">
      <alignment horizontal="center" wrapText="1"/>
    </xf>
    <xf numFmtId="49" fontId="132" fillId="0" borderId="1" xfId="0" applyNumberFormat="1" applyFont="1" applyBorder="1" applyAlignment="1">
      <alignment horizontal="center" wrapText="1"/>
    </xf>
    <xf numFmtId="49" fontId="132" fillId="0" borderId="1" xfId="0" applyNumberFormat="1" applyFont="1" applyFill="1" applyBorder="1" applyAlignment="1">
      <alignment horizontal="center" wrapText="1"/>
    </xf>
    <xf numFmtId="4" fontId="133" fillId="0" borderId="1" xfId="0" applyNumberFormat="1" applyFont="1" applyBorder="1" applyAlignment="1">
      <alignment horizontal="center" wrapText="1"/>
    </xf>
    <xf numFmtId="0" fontId="134" fillId="0" borderId="0" xfId="0" applyFont="1"/>
    <xf numFmtId="49" fontId="135" fillId="0" borderId="1" xfId="0" applyNumberFormat="1" applyFont="1" applyBorder="1" applyAlignment="1">
      <alignment horizontal="center" wrapText="1"/>
    </xf>
    <xf numFmtId="49" fontId="135" fillId="0" borderId="1" xfId="0" applyNumberFormat="1" applyFont="1" applyFill="1" applyBorder="1" applyAlignment="1">
      <alignment horizontal="center" wrapText="1"/>
    </xf>
    <xf numFmtId="0" fontId="105" fillId="0" borderId="0" xfId="0" applyFont="1"/>
    <xf numFmtId="4" fontId="104" fillId="0" borderId="1" xfId="0" applyNumberFormat="1" applyFont="1" applyBorder="1" applyAlignment="1">
      <alignment horizontal="center" wrapText="1"/>
    </xf>
    <xf numFmtId="4" fontId="127" fillId="0" borderId="1" xfId="0" applyNumberFormat="1" applyFont="1" applyBorder="1" applyAlignment="1">
      <alignment horizontal="center" wrapText="1"/>
    </xf>
    <xf numFmtId="4" fontId="136" fillId="3" borderId="1" xfId="0" applyNumberFormat="1" applyFont="1" applyFill="1" applyBorder="1" applyAlignment="1">
      <alignment horizontal="center" wrapText="1"/>
    </xf>
    <xf numFmtId="4" fontId="5"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4" fontId="87"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wrapText="1"/>
    </xf>
    <xf numFmtId="0" fontId="0" fillId="0" borderId="0" xfId="0" applyFont="1" applyAlignment="1">
      <alignment vertical="center"/>
    </xf>
    <xf numFmtId="49" fontId="87" fillId="0" borderId="1" xfId="0" applyNumberFormat="1" applyFont="1" applyBorder="1" applyAlignment="1">
      <alignment horizontal="center"/>
    </xf>
    <xf numFmtId="49" fontId="87" fillId="0" borderId="1" xfId="0" applyNumberFormat="1" applyFont="1" applyBorder="1" applyAlignment="1">
      <alignment horizontal="left" wrapText="1"/>
    </xf>
    <xf numFmtId="49" fontId="5" fillId="0" borderId="1" xfId="0" applyNumberFormat="1" applyFont="1" applyBorder="1" applyAlignment="1">
      <alignment horizontal="center" vertical="center"/>
    </xf>
    <xf numFmtId="49" fontId="21" fillId="0" borderId="1" xfId="0" applyNumberFormat="1" applyFont="1" applyBorder="1" applyAlignment="1">
      <alignment horizontal="left" vertical="center" wrapText="1"/>
    </xf>
    <xf numFmtId="49" fontId="137" fillId="0" borderId="1" xfId="0" applyNumberFormat="1" applyFont="1" applyBorder="1" applyAlignment="1">
      <alignment horizontal="left" wrapText="1"/>
    </xf>
    <xf numFmtId="0" fontId="107" fillId="0" borderId="13" xfId="0" applyFont="1" applyBorder="1" applyAlignment="1">
      <alignment horizontal="right"/>
    </xf>
    <xf numFmtId="3" fontId="5" fillId="0" borderId="15" xfId="0" applyNumberFormat="1" applyFont="1" applyBorder="1"/>
    <xf numFmtId="0" fontId="138" fillId="0" borderId="13" xfId="0" applyFont="1" applyBorder="1" applyAlignment="1">
      <alignment horizontal="center" vertical="center"/>
    </xf>
    <xf numFmtId="0" fontId="138" fillId="0" borderId="15" xfId="0" applyFont="1" applyBorder="1" applyAlignment="1">
      <alignment horizontal="center" vertical="center"/>
    </xf>
    <xf numFmtId="3" fontId="5" fillId="0" borderId="15" xfId="0" applyNumberFormat="1" applyFont="1" applyBorder="1" applyAlignment="1">
      <alignment horizontal="right"/>
    </xf>
    <xf numFmtId="0" fontId="106" fillId="0" borderId="15" xfId="0" applyFont="1" applyBorder="1" applyAlignment="1">
      <alignment horizontal="left"/>
    </xf>
    <xf numFmtId="0" fontId="92" fillId="0" borderId="13" xfId="0" applyFont="1" applyBorder="1" applyAlignment="1">
      <alignment horizontal="center"/>
    </xf>
    <xf numFmtId="3" fontId="5" fillId="0" borderId="17" xfId="0" applyNumberFormat="1" applyFont="1" applyBorder="1"/>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92" fillId="0" borderId="14" xfId="0" applyFont="1" applyBorder="1" applyAlignment="1">
      <alignment horizontal="center"/>
    </xf>
    <xf numFmtId="0" fontId="5" fillId="0" borderId="14" xfId="0" applyFont="1" applyBorder="1"/>
    <xf numFmtId="0" fontId="92" fillId="0" borderId="16" xfId="0" applyFont="1" applyBorder="1" applyAlignment="1">
      <alignment horizontal="center"/>
    </xf>
    <xf numFmtId="0" fontId="5" fillId="0" borderId="16" xfId="0" applyFont="1" applyBorder="1"/>
    <xf numFmtId="0" fontId="99" fillId="0" borderId="0" xfId="0" applyFont="1"/>
    <xf numFmtId="0" fontId="93" fillId="0" borderId="0" xfId="0" applyFont="1" applyBorder="1" applyAlignment="1">
      <alignment horizontal="center"/>
    </xf>
    <xf numFmtId="49" fontId="93" fillId="0" borderId="0" xfId="0" applyNumberFormat="1" applyFont="1" applyBorder="1" applyAlignment="1" applyProtection="1">
      <alignment vertical="top"/>
      <protection locked="0"/>
    </xf>
    <xf numFmtId="0" fontId="93" fillId="0" borderId="0" xfId="0" applyFont="1" applyBorder="1"/>
    <xf numFmtId="0" fontId="140" fillId="0" borderId="0" xfId="0" applyFont="1" applyBorder="1" applyAlignment="1">
      <alignment horizontal="left"/>
    </xf>
    <xf numFmtId="0" fontId="94" fillId="0" borderId="0" xfId="0" applyFont="1" applyBorder="1" applyAlignment="1">
      <alignment horizontal="left" wrapText="1"/>
    </xf>
    <xf numFmtId="0" fontId="142" fillId="0" borderId="0" xfId="0" applyFont="1" applyBorder="1" applyAlignment="1">
      <alignment horizontal="justify" wrapText="1"/>
    </xf>
    <xf numFmtId="3" fontId="142" fillId="0" borderId="0" xfId="0" applyNumberFormat="1" applyFont="1" applyBorder="1" applyAlignment="1">
      <alignment horizontal="right" wrapText="1"/>
    </xf>
    <xf numFmtId="3" fontId="101" fillId="0" borderId="0" xfId="0" applyNumberFormat="1" applyFont="1" applyBorder="1" applyAlignment="1">
      <alignment horizontal="right" wrapText="1"/>
    </xf>
    <xf numFmtId="0" fontId="104" fillId="0" borderId="1" xfId="0" applyFont="1" applyBorder="1" applyAlignment="1">
      <alignment vertical="top" wrapText="1"/>
    </xf>
    <xf numFmtId="49" fontId="12" fillId="0" borderId="1" xfId="0" applyNumberFormat="1" applyFont="1" applyFill="1" applyBorder="1" applyAlignment="1" applyProtection="1">
      <alignment horizontal="left" wrapText="1"/>
      <protection locked="0"/>
    </xf>
    <xf numFmtId="0" fontId="12" fillId="0" borderId="1" xfId="0" applyFont="1" applyFill="1" applyBorder="1" applyAlignment="1">
      <alignment horizontal="center" wrapText="1"/>
    </xf>
    <xf numFmtId="0" fontId="143" fillId="0" borderId="0" xfId="0" applyFont="1"/>
    <xf numFmtId="3" fontId="40" fillId="0" borderId="0" xfId="0" applyNumberFormat="1" applyFont="1" applyFill="1"/>
    <xf numFmtId="0" fontId="3" fillId="0" borderId="0" xfId="0" applyFont="1" applyFill="1"/>
    <xf numFmtId="49" fontId="32" fillId="0" borderId="1" xfId="0" applyNumberFormat="1" applyFont="1" applyBorder="1" applyAlignment="1">
      <alignment horizontal="left" wrapText="1"/>
    </xf>
    <xf numFmtId="3" fontId="12" fillId="0" borderId="1" xfId="0" applyNumberFormat="1" applyFont="1" applyFill="1" applyBorder="1" applyAlignment="1">
      <alignment horizontal="center"/>
    </xf>
    <xf numFmtId="0" fontId="104" fillId="0" borderId="1" xfId="0" applyFont="1" applyBorder="1" applyAlignment="1">
      <alignment wrapText="1"/>
    </xf>
    <xf numFmtId="49" fontId="55" fillId="2" borderId="1" xfId="0" applyNumberFormat="1" applyFont="1" applyFill="1" applyBorder="1" applyAlignment="1">
      <alignment horizontal="center"/>
    </xf>
    <xf numFmtId="0" fontId="55" fillId="2" borderId="1" xfId="0" applyFont="1" applyFill="1" applyBorder="1" applyAlignment="1">
      <alignment horizontal="justify" wrapText="1"/>
    </xf>
    <xf numFmtId="0" fontId="55" fillId="2" borderId="1" xfId="0" applyFont="1" applyFill="1" applyBorder="1" applyAlignment="1">
      <alignment horizontal="center" wrapText="1"/>
    </xf>
    <xf numFmtId="4" fontId="55" fillId="2" borderId="1" xfId="0" applyNumberFormat="1" applyFont="1" applyFill="1" applyBorder="1" applyAlignment="1">
      <alignment horizontal="center"/>
    </xf>
    <xf numFmtId="3" fontId="144" fillId="0" borderId="0" xfId="0" applyNumberFormat="1" applyFont="1"/>
    <xf numFmtId="49" fontId="12" fillId="0" borderId="5" xfId="0" applyNumberFormat="1" applyFont="1" applyBorder="1" applyAlignment="1">
      <alignment horizontal="center" wrapText="1"/>
    </xf>
    <xf numFmtId="3" fontId="145" fillId="0" borderId="0" xfId="0" applyNumberFormat="1" applyFont="1" applyFill="1"/>
    <xf numFmtId="0" fontId="12" fillId="0" borderId="0" xfId="0" applyFont="1" applyFill="1"/>
    <xf numFmtId="0" fontId="12" fillId="0" borderId="0" xfId="0" applyFont="1"/>
    <xf numFmtId="0" fontId="44" fillId="0" borderId="0" xfId="0" applyFont="1"/>
    <xf numFmtId="3" fontId="144" fillId="0" borderId="0" xfId="0" applyNumberFormat="1" applyFont="1" applyAlignment="1"/>
    <xf numFmtId="0" fontId="146" fillId="0" borderId="0" xfId="0" applyFont="1" applyAlignment="1">
      <alignment horizontal="center" vertical="center"/>
    </xf>
    <xf numFmtId="49" fontId="24" fillId="0" borderId="1" xfId="30" applyNumberFormat="1" applyFont="1" applyFill="1" applyBorder="1" applyAlignment="1" applyProtection="1">
      <alignment horizontal="center" wrapText="1"/>
      <protection locked="0"/>
    </xf>
    <xf numFmtId="3" fontId="87" fillId="0" borderId="1" xfId="0" applyNumberFormat="1" applyFont="1" applyBorder="1" applyAlignment="1">
      <alignment horizontal="center" wrapText="1"/>
    </xf>
    <xf numFmtId="3" fontId="30" fillId="0" borderId="1" xfId="30" applyNumberFormat="1" applyFont="1" applyFill="1" applyBorder="1" applyAlignment="1" applyProtection="1">
      <alignment horizontal="center" wrapText="1"/>
      <protection locked="0"/>
    </xf>
    <xf numFmtId="0" fontId="112" fillId="0" borderId="0" xfId="30" applyFont="1" applyFill="1" applyAlignment="1">
      <alignment wrapText="1"/>
    </xf>
    <xf numFmtId="3" fontId="33" fillId="0" borderId="1" xfId="0" applyNumberFormat="1" applyFont="1" applyFill="1" applyBorder="1" applyAlignment="1">
      <alignment horizontal="center" wrapText="1"/>
    </xf>
    <xf numFmtId="49" fontId="24" fillId="3" borderId="1" xfId="30" applyNumberFormat="1" applyFont="1" applyFill="1" applyBorder="1" applyAlignment="1">
      <alignment horizontal="center" vertical="top" wrapText="1"/>
    </xf>
    <xf numFmtId="49" fontId="24" fillId="3" borderId="1" xfId="30" applyNumberFormat="1" applyFont="1" applyFill="1" applyBorder="1" applyAlignment="1">
      <alignment horizontal="center" wrapText="1"/>
    </xf>
    <xf numFmtId="49" fontId="147" fillId="3" borderId="1" xfId="30" applyNumberFormat="1" applyFont="1" applyFill="1" applyBorder="1" applyAlignment="1" applyProtection="1">
      <alignment horizontal="center" wrapText="1"/>
      <protection locked="0"/>
    </xf>
    <xf numFmtId="49" fontId="24" fillId="3" borderId="1" xfId="30" applyNumberFormat="1" applyFont="1" applyFill="1" applyBorder="1" applyAlignment="1" applyProtection="1">
      <alignment horizontal="center" wrapText="1"/>
      <protection locked="0"/>
    </xf>
    <xf numFmtId="1" fontId="24" fillId="3" borderId="1" xfId="30" applyNumberFormat="1" applyFont="1" applyFill="1" applyBorder="1" applyAlignment="1" applyProtection="1">
      <alignment horizontal="center" wrapText="1"/>
      <protection locked="0"/>
    </xf>
    <xf numFmtId="4" fontId="147" fillId="3" borderId="1" xfId="30" applyNumberFormat="1" applyFont="1" applyFill="1" applyBorder="1" applyAlignment="1" applyProtection="1">
      <alignment horizontal="center" wrapText="1"/>
      <protection locked="0"/>
    </xf>
    <xf numFmtId="3" fontId="147" fillId="3" borderId="1" xfId="30" applyNumberFormat="1" applyFont="1" applyFill="1" applyBorder="1" applyAlignment="1" applyProtection="1">
      <alignment horizontal="center" wrapText="1"/>
      <protection locked="0"/>
    </xf>
    <xf numFmtId="4" fontId="18" fillId="0" borderId="0" xfId="30" applyNumberFormat="1" applyFont="1" applyAlignment="1">
      <alignment horizontal="center" vertical="center" wrapText="1"/>
    </xf>
    <xf numFmtId="4" fontId="112" fillId="0" borderId="0" xfId="30" applyNumberFormat="1" applyFont="1" applyAlignment="1">
      <alignment wrapText="1"/>
    </xf>
    <xf numFmtId="49" fontId="5" fillId="0" borderId="1" xfId="0" applyNumberFormat="1" applyFont="1" applyBorder="1" applyAlignment="1">
      <alignment horizontal="center" wrapText="1"/>
    </xf>
    <xf numFmtId="4" fontId="18" fillId="6" borderId="1" xfId="0" applyNumberFormat="1" applyFont="1" applyFill="1" applyBorder="1" applyAlignment="1">
      <alignment horizontal="center"/>
    </xf>
    <xf numFmtId="49" fontId="107" fillId="0" borderId="13" xfId="0" applyNumberFormat="1" applyFont="1" applyBorder="1" applyAlignment="1">
      <alignment horizontal="center"/>
    </xf>
    <xf numFmtId="3" fontId="107" fillId="0" borderId="15" xfId="0" applyNumberFormat="1" applyFont="1" applyBorder="1" applyAlignment="1">
      <alignment horizontal="center"/>
    </xf>
    <xf numFmtId="3" fontId="148" fillId="0" borderId="15" xfId="0" applyNumberFormat="1" applyFont="1" applyBorder="1" applyAlignment="1">
      <alignment horizontal="center"/>
    </xf>
    <xf numFmtId="3" fontId="18" fillId="0" borderId="15" xfId="0" applyNumberFormat="1" applyFont="1" applyBorder="1" applyAlignment="1">
      <alignment horizontal="center" vertical="center"/>
    </xf>
    <xf numFmtId="3" fontId="18" fillId="0" borderId="17" xfId="0" applyNumberFormat="1" applyFont="1" applyBorder="1" applyAlignment="1">
      <alignment horizontal="center" vertical="center"/>
    </xf>
    <xf numFmtId="49" fontId="5" fillId="4" borderId="14" xfId="0" applyNumberFormat="1" applyFont="1" applyFill="1" applyBorder="1" applyAlignment="1">
      <alignment horizontal="left" wrapText="1"/>
    </xf>
    <xf numFmtId="49" fontId="107" fillId="0" borderId="14" xfId="0" applyNumberFormat="1" applyFont="1" applyBorder="1" applyAlignment="1">
      <alignment horizontal="center"/>
    </xf>
    <xf numFmtId="0" fontId="5" fillId="0" borderId="14" xfId="0" applyFont="1" applyBorder="1" applyAlignment="1">
      <alignment wrapText="1"/>
    </xf>
    <xf numFmtId="0" fontId="92" fillId="0" borderId="40" xfId="0" applyFont="1" applyBorder="1" applyAlignment="1">
      <alignment horizontal="center"/>
    </xf>
    <xf numFmtId="49" fontId="30" fillId="0" borderId="1" xfId="0" applyNumberFormat="1" applyFont="1" applyBorder="1" applyAlignment="1">
      <alignment horizontal="center" wrapText="1"/>
    </xf>
    <xf numFmtId="0" fontId="5" fillId="5" borderId="1" xfId="0" applyFont="1" applyFill="1" applyBorder="1" applyAlignment="1">
      <alignment horizontal="center" wrapText="1"/>
    </xf>
    <xf numFmtId="0" fontId="149" fillId="0" borderId="1" xfId="0" applyFont="1" applyBorder="1" applyAlignment="1"/>
    <xf numFmtId="0" fontId="5" fillId="5" borderId="1" xfId="0" applyFont="1" applyFill="1" applyBorder="1" applyAlignment="1">
      <alignment horizontal="left" wrapText="1"/>
    </xf>
    <xf numFmtId="49" fontId="116" fillId="0" borderId="1" xfId="0" applyNumberFormat="1" applyFont="1" applyBorder="1" applyAlignment="1">
      <alignment horizontal="center" wrapText="1"/>
    </xf>
    <xf numFmtId="0" fontId="85" fillId="5" borderId="1" xfId="0" applyFont="1" applyFill="1" applyBorder="1" applyAlignment="1">
      <alignment horizontal="center" wrapText="1"/>
    </xf>
    <xf numFmtId="0" fontId="85" fillId="5" borderId="1" xfId="0" applyFont="1" applyFill="1" applyBorder="1" applyAlignment="1">
      <alignment horizontal="left" wrapText="1"/>
    </xf>
    <xf numFmtId="4" fontId="85" fillId="0" borderId="2" xfId="0" applyNumberFormat="1" applyFont="1" applyBorder="1" applyAlignment="1">
      <alignment horizontal="center" wrapText="1"/>
    </xf>
    <xf numFmtId="49" fontId="86" fillId="0" borderId="4" xfId="0" applyNumberFormat="1" applyFont="1" applyBorder="1" applyAlignment="1">
      <alignment horizontal="center" wrapText="1"/>
    </xf>
    <xf numFmtId="49" fontId="86" fillId="0" borderId="9" xfId="0" applyNumberFormat="1" applyFont="1" applyBorder="1" applyAlignment="1">
      <alignment horizontal="center" wrapText="1"/>
    </xf>
    <xf numFmtId="49" fontId="27" fillId="0" borderId="4" xfId="0" applyNumberFormat="1" applyFont="1" applyBorder="1" applyAlignment="1">
      <alignment horizontal="center" wrapText="1"/>
    </xf>
    <xf numFmtId="49" fontId="27" fillId="0" borderId="9" xfId="0" applyNumberFormat="1" applyFont="1" applyBorder="1" applyAlignment="1">
      <alignment horizontal="center" wrapText="1"/>
    </xf>
    <xf numFmtId="4" fontId="27" fillId="0" borderId="7" xfId="0" applyNumberFormat="1" applyFont="1" applyFill="1" applyBorder="1" applyAlignment="1">
      <alignment horizontal="center" wrapText="1"/>
    </xf>
    <xf numFmtId="0" fontId="20" fillId="0" borderId="1" xfId="30" applyFont="1" applyFill="1" applyBorder="1" applyAlignment="1">
      <alignment wrapText="1"/>
    </xf>
    <xf numFmtId="0" fontId="5" fillId="0" borderId="14" xfId="0" applyFont="1" applyBorder="1" applyAlignment="1">
      <alignment horizontal="left"/>
    </xf>
    <xf numFmtId="0" fontId="92" fillId="0" borderId="0" xfId="0" applyFont="1" applyBorder="1" applyAlignment="1">
      <alignment horizontal="center"/>
    </xf>
    <xf numFmtId="0" fontId="107" fillId="0" borderId="0" xfId="0" applyFont="1" applyAlignment="1"/>
    <xf numFmtId="49" fontId="101" fillId="0" borderId="0" xfId="0" applyNumberFormat="1" applyFont="1" applyBorder="1" applyAlignment="1" applyProtection="1">
      <alignment horizontal="center" vertical="center" wrapText="1"/>
      <protection locked="0"/>
    </xf>
    <xf numFmtId="0" fontId="4" fillId="0" borderId="0" xfId="0" applyFont="1" applyAlignment="1"/>
    <xf numFmtId="0" fontId="64" fillId="0" borderId="0" xfId="0" applyFont="1" applyBorder="1"/>
    <xf numFmtId="0" fontId="150" fillId="0" borderId="4" xfId="0" applyFont="1" applyBorder="1" applyAlignment="1">
      <alignment horizontal="center" vertical="center" wrapText="1"/>
    </xf>
    <xf numFmtId="49" fontId="150" fillId="0" borderId="27" xfId="0" applyNumberFormat="1" applyFont="1" applyBorder="1" applyAlignment="1" applyProtection="1">
      <alignment horizontal="center" vertical="center" wrapText="1"/>
      <protection locked="0"/>
    </xf>
    <xf numFmtId="0" fontId="150" fillId="0" borderId="1" xfId="0" applyFont="1" applyBorder="1" applyAlignment="1">
      <alignment horizontal="center" vertical="center" wrapText="1"/>
    </xf>
    <xf numFmtId="0" fontId="150" fillId="0" borderId="27" xfId="0" applyFont="1" applyBorder="1" applyAlignment="1">
      <alignment horizontal="center" vertical="center" wrapText="1"/>
    </xf>
    <xf numFmtId="0" fontId="151" fillId="0" borderId="10" xfId="0" applyFont="1" applyBorder="1" applyAlignment="1">
      <alignment horizontal="right" wrapText="1"/>
    </xf>
    <xf numFmtId="49" fontId="151" fillId="0" borderId="11" xfId="0" applyNumberFormat="1" applyFont="1" applyBorder="1" applyAlignment="1" applyProtection="1">
      <alignment horizontal="left" wrapText="1"/>
      <protection locked="0"/>
    </xf>
    <xf numFmtId="3" fontId="18" fillId="0" borderId="14" xfId="0" applyNumberFormat="1" applyFont="1" applyBorder="1" applyAlignment="1" applyProtection="1">
      <alignment wrapText="1"/>
      <protection locked="0"/>
    </xf>
    <xf numFmtId="3" fontId="18" fillId="0" borderId="11" xfId="0" applyNumberFormat="1" applyFont="1" applyBorder="1" applyAlignment="1">
      <alignment wrapText="1"/>
    </xf>
    <xf numFmtId="3" fontId="18" fillId="0" borderId="11" xfId="0" applyNumberFormat="1" applyFont="1" applyBorder="1" applyAlignment="1">
      <alignment horizontal="right" wrapText="1"/>
    </xf>
    <xf numFmtId="3" fontId="18" fillId="0" borderId="12" xfId="0" applyNumberFormat="1" applyFont="1" applyBorder="1" applyAlignment="1">
      <alignment horizontal="right" wrapText="1"/>
    </xf>
    <xf numFmtId="0" fontId="151" fillId="0" borderId="13" xfId="0" applyFont="1" applyBorder="1" applyAlignment="1">
      <alignment horizontal="right" wrapText="1"/>
    </xf>
    <xf numFmtId="49" fontId="151" fillId="0" borderId="14" xfId="0" applyNumberFormat="1" applyFont="1" applyBorder="1" applyAlignment="1" applyProtection="1">
      <alignment horizontal="left" wrapText="1"/>
      <protection locked="0"/>
    </xf>
    <xf numFmtId="3" fontId="18" fillId="0" borderId="14" xfId="0" applyNumberFormat="1" applyFont="1" applyBorder="1" applyAlignment="1">
      <alignment wrapText="1"/>
    </xf>
    <xf numFmtId="4" fontId="5" fillId="0" borderId="14" xfId="0" applyNumberFormat="1" applyFont="1" applyBorder="1" applyAlignment="1">
      <alignment horizontal="center" wrapText="1"/>
    </xf>
    <xf numFmtId="4" fontId="5" fillId="0" borderId="15" xfId="0" applyNumberFormat="1" applyFont="1" applyBorder="1" applyAlignment="1">
      <alignment horizontal="center" wrapText="1"/>
    </xf>
    <xf numFmtId="0" fontId="150" fillId="0" borderId="13" xfId="0" applyFont="1" applyBorder="1" applyAlignment="1">
      <alignment horizontal="right" wrapText="1"/>
    </xf>
    <xf numFmtId="0" fontId="5" fillId="0" borderId="14" xfId="0" applyFont="1" applyBorder="1" applyAlignment="1">
      <alignment horizontal="left" wrapText="1"/>
    </xf>
    <xf numFmtId="3" fontId="5" fillId="0" borderId="14" xfId="0" applyNumberFormat="1" applyFont="1" applyBorder="1" applyAlignment="1">
      <alignment horizontal="right" wrapText="1"/>
    </xf>
    <xf numFmtId="0" fontId="18" fillId="0" borderId="13" xfId="0" applyFont="1" applyBorder="1" applyAlignment="1">
      <alignment horizontal="right" wrapText="1"/>
    </xf>
    <xf numFmtId="0" fontId="18" fillId="0" borderId="14" xfId="0" applyFont="1" applyBorder="1"/>
    <xf numFmtId="3" fontId="18" fillId="0" borderId="14" xfId="0" applyNumberFormat="1" applyFont="1" applyBorder="1" applyAlignment="1">
      <alignment horizontal="right" wrapText="1"/>
    </xf>
    <xf numFmtId="0" fontId="5" fillId="0" borderId="13" xfId="0" applyFont="1" applyBorder="1" applyAlignment="1">
      <alignment horizontal="right" wrapText="1"/>
    </xf>
    <xf numFmtId="0" fontId="5" fillId="0" borderId="21" xfId="0" applyFont="1" applyBorder="1" applyAlignment="1">
      <alignment wrapText="1"/>
    </xf>
    <xf numFmtId="0" fontId="152" fillId="0" borderId="14" xfId="0" applyFont="1" applyBorder="1" applyAlignment="1">
      <alignment wrapText="1"/>
    </xf>
    <xf numFmtId="0" fontId="18" fillId="0" borderId="21" xfId="0" applyFont="1" applyBorder="1" applyAlignment="1">
      <alignment wrapText="1"/>
    </xf>
    <xf numFmtId="0" fontId="18" fillId="0" borderId="14" xfId="0" applyFont="1" applyBorder="1" applyAlignment="1">
      <alignment horizontal="left" wrapText="1"/>
    </xf>
    <xf numFmtId="3" fontId="18" fillId="0" borderId="14" xfId="0" applyNumberFormat="1" applyFont="1" applyBorder="1" applyAlignment="1" applyProtection="1">
      <alignment horizontal="right" wrapText="1"/>
      <protection locked="0"/>
    </xf>
    <xf numFmtId="3" fontId="5" fillId="0" borderId="15" xfId="0" applyNumberFormat="1" applyFont="1" applyBorder="1" applyAlignment="1">
      <alignment horizontal="center" wrapText="1"/>
    </xf>
    <xf numFmtId="0" fontId="153" fillId="0" borderId="0" xfId="0" applyFont="1" applyBorder="1" applyAlignment="1">
      <alignment wrapText="1"/>
    </xf>
    <xf numFmtId="0" fontId="153" fillId="0" borderId="14" xfId="0" applyFont="1" applyBorder="1" applyAlignment="1">
      <alignment wrapText="1"/>
    </xf>
    <xf numFmtId="3" fontId="18" fillId="0" borderId="15" xfId="0" applyNumberFormat="1" applyFont="1" applyBorder="1" applyAlignment="1">
      <alignment horizontal="right" wrapText="1"/>
    </xf>
    <xf numFmtId="0" fontId="18" fillId="0" borderId="14" xfId="0" applyFont="1" applyFill="1" applyBorder="1" applyAlignment="1" applyProtection="1">
      <alignment horizontal="left" wrapText="1"/>
    </xf>
    <xf numFmtId="0" fontId="5" fillId="0" borderId="20" xfId="0" applyNumberFormat="1" applyFont="1" applyBorder="1" applyAlignment="1">
      <alignment horizontal="left" wrapText="1"/>
    </xf>
    <xf numFmtId="3" fontId="5" fillId="0" borderId="15" xfId="0" applyNumberFormat="1" applyFont="1" applyBorder="1" applyAlignment="1">
      <alignment horizontal="right" wrapText="1"/>
    </xf>
    <xf numFmtId="0" fontId="5" fillId="0" borderId="28" xfId="0" applyNumberFormat="1" applyFont="1" applyBorder="1" applyAlignment="1">
      <alignment horizontal="left" wrapText="1"/>
    </xf>
    <xf numFmtId="0" fontId="150" fillId="0" borderId="41" xfId="0" applyFont="1" applyBorder="1" applyAlignment="1">
      <alignment horizontal="right" wrapText="1"/>
    </xf>
    <xf numFmtId="49" fontId="150" fillId="0" borderId="14" xfId="0" applyNumberFormat="1" applyFont="1" applyBorder="1" applyAlignment="1" applyProtection="1">
      <alignment horizontal="left" wrapText="1"/>
      <protection locked="0"/>
    </xf>
    <xf numFmtId="3" fontId="5" fillId="0" borderId="14" xfId="0" applyNumberFormat="1" applyFont="1" applyBorder="1" applyAlignment="1">
      <alignment horizontal="center" wrapText="1"/>
    </xf>
    <xf numFmtId="0" fontId="18" fillId="0" borderId="29" xfId="0" applyFont="1" applyBorder="1" applyAlignment="1">
      <alignment horizontal="right" wrapText="1"/>
    </xf>
    <xf numFmtId="0" fontId="18" fillId="0" borderId="30" xfId="0" applyFont="1" applyBorder="1" applyAlignment="1">
      <alignment horizontal="left" wrapText="1"/>
    </xf>
    <xf numFmtId="0" fontId="5" fillId="0" borderId="31" xfId="0" applyFont="1" applyBorder="1" applyAlignment="1">
      <alignment horizontal="right" wrapText="1"/>
    </xf>
    <xf numFmtId="0" fontId="5" fillId="0" borderId="32" xfId="0" applyFont="1" applyBorder="1" applyAlignment="1">
      <alignment horizontal="left" wrapText="1"/>
    </xf>
    <xf numFmtId="0" fontId="5" fillId="0" borderId="33" xfId="0" applyFont="1" applyBorder="1" applyAlignment="1">
      <alignment horizontal="right" wrapText="1"/>
    </xf>
    <xf numFmtId="0" fontId="5" fillId="0" borderId="34" xfId="0" applyFont="1" applyBorder="1" applyAlignment="1">
      <alignment horizontal="left" wrapText="1"/>
    </xf>
    <xf numFmtId="0" fontId="18" fillId="0" borderId="14" xfId="0" applyFont="1" applyBorder="1" applyAlignment="1">
      <alignment horizontal="left"/>
    </xf>
    <xf numFmtId="0" fontId="5" fillId="0" borderId="35" xfId="0" applyFont="1" applyBorder="1" applyAlignment="1">
      <alignment horizontal="left" wrapText="1"/>
    </xf>
    <xf numFmtId="3" fontId="5" fillId="0" borderId="14" xfId="0" applyNumberFormat="1" applyFont="1" applyBorder="1" applyAlignment="1">
      <alignment wrapText="1"/>
    </xf>
    <xf numFmtId="49" fontId="5" fillId="0" borderId="14" xfId="0" applyNumberFormat="1" applyFont="1" applyBorder="1" applyAlignment="1">
      <alignment horizontal="left" wrapText="1"/>
    </xf>
    <xf numFmtId="3" fontId="18" fillId="0" borderId="14" xfId="0" applyNumberFormat="1" applyFont="1" applyBorder="1" applyAlignment="1">
      <alignment horizontal="center" wrapText="1"/>
    </xf>
    <xf numFmtId="3" fontId="18" fillId="0" borderId="15" xfId="0" applyNumberFormat="1" applyFont="1" applyBorder="1" applyAlignment="1">
      <alignment horizontal="center" wrapText="1"/>
    </xf>
    <xf numFmtId="0" fontId="5" fillId="0" borderId="0" xfId="0" applyFont="1" applyBorder="1" applyAlignment="1">
      <alignment wrapText="1"/>
    </xf>
    <xf numFmtId="0" fontId="18" fillId="0" borderId="0" xfId="0" applyFont="1" applyBorder="1" applyAlignment="1">
      <alignment horizontal="left" wrapText="1"/>
    </xf>
    <xf numFmtId="49" fontId="150" fillId="0" borderId="36" xfId="0" applyNumberFormat="1" applyFont="1" applyBorder="1" applyAlignment="1" applyProtection="1">
      <alignment horizontal="left" wrapText="1"/>
      <protection locked="0"/>
    </xf>
    <xf numFmtId="0" fontId="153" fillId="0" borderId="0" xfId="0" applyFont="1" applyAlignment="1">
      <alignment wrapText="1"/>
    </xf>
    <xf numFmtId="0" fontId="5" fillId="0" borderId="14" xfId="0" applyFont="1" applyBorder="1" applyAlignment="1">
      <alignment horizontal="center" wrapText="1"/>
    </xf>
    <xf numFmtId="3" fontId="5" fillId="0" borderId="14" xfId="0" applyNumberFormat="1" applyFont="1" applyFill="1" applyBorder="1" applyAlignment="1">
      <alignment horizontal="right" wrapText="1"/>
    </xf>
    <xf numFmtId="3" fontId="5" fillId="0" borderId="15" xfId="0" applyNumberFormat="1" applyFont="1" applyFill="1" applyBorder="1" applyAlignment="1">
      <alignment horizontal="center" wrapText="1"/>
    </xf>
    <xf numFmtId="0" fontId="5" fillId="0" borderId="14" xfId="0" applyFont="1" applyBorder="1" applyAlignment="1">
      <alignment horizontal="right" wrapText="1"/>
    </xf>
    <xf numFmtId="0" fontId="18" fillId="0" borderId="14" xfId="0" applyFont="1" applyBorder="1" applyAlignment="1">
      <alignment wrapText="1"/>
    </xf>
    <xf numFmtId="0" fontId="18" fillId="0" borderId="14" xfId="0" applyFont="1" applyBorder="1" applyAlignment="1">
      <alignment horizontal="right" wrapText="1"/>
    </xf>
    <xf numFmtId="0" fontId="5" fillId="0" borderId="35" xfId="0" applyFont="1" applyBorder="1"/>
    <xf numFmtId="3" fontId="18" fillId="0" borderId="14" xfId="0" applyNumberFormat="1" applyFont="1" applyBorder="1" applyAlignment="1">
      <alignment horizontal="right" vertical="center" wrapText="1"/>
    </xf>
    <xf numFmtId="3" fontId="18" fillId="0" borderId="15" xfId="0" applyNumberFormat="1" applyFont="1" applyBorder="1" applyAlignment="1">
      <alignment horizontal="center" vertical="center" wrapText="1"/>
    </xf>
    <xf numFmtId="3" fontId="5" fillId="0" borderId="15" xfId="0" applyNumberFormat="1" applyFont="1" applyBorder="1" applyAlignment="1">
      <alignment horizontal="center" vertical="center" wrapText="1"/>
    </xf>
    <xf numFmtId="0" fontId="5" fillId="0" borderId="25" xfId="0" applyFont="1" applyBorder="1" applyAlignment="1">
      <alignment horizontal="right"/>
    </xf>
    <xf numFmtId="3" fontId="5" fillId="0" borderId="15" xfId="0" applyNumberFormat="1" applyFont="1" applyBorder="1" applyAlignment="1">
      <alignment wrapText="1"/>
    </xf>
    <xf numFmtId="0" fontId="153" fillId="0" borderId="14" xfId="0" applyFont="1" applyBorder="1" applyAlignment="1">
      <alignment horizontal="left" vertical="center" wrapText="1"/>
    </xf>
    <xf numFmtId="0" fontId="18" fillId="0" borderId="25" xfId="0" applyFont="1" applyBorder="1" applyAlignment="1">
      <alignment horizontal="right"/>
    </xf>
    <xf numFmtId="0" fontId="152" fillId="0" borderId="14" xfId="0" applyFont="1" applyBorder="1" applyAlignment="1">
      <alignment horizontal="left" wrapText="1"/>
    </xf>
    <xf numFmtId="0" fontId="18" fillId="0" borderId="13" xfId="0" applyFont="1" applyBorder="1" applyAlignment="1">
      <alignment horizontal="right"/>
    </xf>
    <xf numFmtId="0" fontId="5" fillId="0" borderId="15" xfId="0" applyFont="1" applyBorder="1" applyAlignment="1">
      <alignment horizontal="center" wrapText="1"/>
    </xf>
    <xf numFmtId="0" fontId="5" fillId="0" borderId="36" xfId="0" applyFont="1" applyBorder="1" applyAlignment="1">
      <alignment horizontal="center" wrapText="1"/>
    </xf>
    <xf numFmtId="0" fontId="5" fillId="0" borderId="37" xfId="0" applyFont="1" applyBorder="1" applyAlignment="1">
      <alignment horizontal="center" wrapText="1"/>
    </xf>
    <xf numFmtId="0" fontId="5" fillId="0" borderId="38" xfId="0" applyFont="1" applyBorder="1" applyAlignment="1">
      <alignment horizontal="right"/>
    </xf>
    <xf numFmtId="0" fontId="153" fillId="0" borderId="36" xfId="0" applyFont="1" applyBorder="1" applyAlignment="1">
      <alignment horizontal="left" wrapText="1"/>
    </xf>
    <xf numFmtId="3" fontId="5" fillId="0" borderId="36" xfId="0" applyNumberFormat="1" applyFont="1" applyBorder="1" applyAlignment="1">
      <alignment horizontal="right" wrapText="1"/>
    </xf>
    <xf numFmtId="0" fontId="5" fillId="0" borderId="26" xfId="0" applyFont="1" applyBorder="1" applyAlignment="1">
      <alignment horizontal="right"/>
    </xf>
    <xf numFmtId="0" fontId="5" fillId="0" borderId="19" xfId="0" applyFont="1" applyBorder="1" applyAlignment="1">
      <alignment horizontal="left" wrapText="1"/>
    </xf>
    <xf numFmtId="3" fontId="5" fillId="0" borderId="19" xfId="0" applyNumberFormat="1" applyFont="1" applyBorder="1" applyAlignment="1">
      <alignment horizontal="right" wrapText="1"/>
    </xf>
    <xf numFmtId="0" fontId="140" fillId="0" borderId="19" xfId="0" applyFont="1" applyBorder="1" applyAlignment="1">
      <alignment horizontal="right" wrapText="1"/>
    </xf>
    <xf numFmtId="49" fontId="153" fillId="0" borderId="36" xfId="0" applyNumberFormat="1" applyFont="1" applyBorder="1" applyAlignment="1">
      <alignment horizontal="left" wrapText="1"/>
    </xf>
    <xf numFmtId="0" fontId="140" fillId="0" borderId="40" xfId="0" applyFont="1" applyBorder="1" applyAlignment="1">
      <alignment horizontal="left"/>
    </xf>
    <xf numFmtId="0" fontId="151" fillId="0" borderId="16" xfId="0" applyFont="1" applyBorder="1" applyAlignment="1">
      <alignment horizontal="left" wrapText="1"/>
    </xf>
    <xf numFmtId="3" fontId="18" fillId="0" borderId="16" xfId="0" applyNumberFormat="1" applyFont="1" applyBorder="1" applyAlignment="1">
      <alignment horizontal="right" wrapText="1"/>
    </xf>
    <xf numFmtId="3" fontId="18" fillId="0" borderId="17" xfId="0" applyNumberFormat="1" applyFont="1" applyBorder="1" applyAlignment="1">
      <alignment horizontal="right" wrapText="1"/>
    </xf>
    <xf numFmtId="49" fontId="100" fillId="0" borderId="0" xfId="0" applyNumberFormat="1" applyFont="1" applyBorder="1" applyAlignment="1" applyProtection="1">
      <protection locked="0"/>
    </xf>
    <xf numFmtId="3" fontId="18" fillId="0" borderId="15" xfId="0" applyNumberFormat="1" applyFont="1" applyBorder="1"/>
    <xf numFmtId="0" fontId="154" fillId="0" borderId="2" xfId="0" applyFont="1" applyBorder="1" applyAlignment="1">
      <alignment horizontal="center" vertical="center" wrapText="1"/>
    </xf>
    <xf numFmtId="4" fontId="62" fillId="0" borderId="1" xfId="28" applyNumberFormat="1" applyFont="1" applyFill="1" applyBorder="1" applyAlignment="1">
      <alignment horizontal="center" wrapText="1"/>
    </xf>
    <xf numFmtId="4" fontId="62" fillId="0" borderId="1" xfId="28" applyNumberFormat="1" applyFont="1" applyFill="1" applyBorder="1" applyAlignment="1">
      <alignment wrapText="1"/>
    </xf>
    <xf numFmtId="4" fontId="64" fillId="0" borderId="1" xfId="28" applyNumberFormat="1" applyFont="1" applyFill="1" applyBorder="1" applyAlignment="1">
      <alignment horizontal="left" wrapText="1"/>
    </xf>
    <xf numFmtId="4" fontId="64" fillId="0" borderId="1" xfId="28" applyNumberFormat="1" applyFont="1" applyFill="1" applyBorder="1" applyAlignment="1">
      <alignment horizontal="left" vertical="top" wrapText="1"/>
    </xf>
    <xf numFmtId="4" fontId="64" fillId="0" borderId="1" xfId="28" applyNumberFormat="1" applyFont="1" applyFill="1" applyBorder="1" applyAlignment="1">
      <alignment wrapText="1"/>
    </xf>
    <xf numFmtId="4" fontId="64" fillId="0" borderId="1" xfId="28" applyNumberFormat="1" applyFont="1" applyFill="1" applyBorder="1" applyAlignment="1">
      <alignment vertical="center" wrapText="1"/>
    </xf>
    <xf numFmtId="4" fontId="59" fillId="0" borderId="1" xfId="28" applyNumberFormat="1" applyFont="1" applyFill="1" applyBorder="1" applyAlignment="1">
      <alignment horizontal="left" wrapText="1"/>
    </xf>
    <xf numFmtId="3" fontId="62" fillId="0" borderId="1" xfId="28" applyNumberFormat="1" applyFont="1" applyFill="1" applyBorder="1" applyAlignment="1">
      <alignment horizontal="center" wrapText="1"/>
    </xf>
    <xf numFmtId="3" fontId="64" fillId="0" borderId="1" xfId="28" applyNumberFormat="1" applyFont="1" applyFill="1" applyBorder="1" applyAlignment="1">
      <alignment horizontal="center" wrapText="1"/>
    </xf>
    <xf numFmtId="4" fontId="5" fillId="0" borderId="4" xfId="0" applyNumberFormat="1" applyFont="1" applyBorder="1" applyAlignment="1">
      <alignment horizontal="center" wrapText="1"/>
    </xf>
    <xf numFmtId="4" fontId="5" fillId="0" borderId="7" xfId="0" applyNumberFormat="1" applyFont="1" applyBorder="1" applyAlignment="1">
      <alignment horizontal="center" wrapText="1"/>
    </xf>
    <xf numFmtId="4" fontId="5" fillId="0" borderId="4" xfId="0" applyNumberFormat="1" applyFont="1" applyFill="1" applyBorder="1" applyAlignment="1">
      <alignment horizontal="center" wrapText="1"/>
    </xf>
    <xf numFmtId="4" fontId="20" fillId="0" borderId="7" xfId="0" applyNumberFormat="1" applyFont="1" applyBorder="1" applyAlignment="1">
      <alignment horizontal="center" wrapText="1"/>
    </xf>
    <xf numFmtId="0" fontId="5" fillId="0" borderId="37" xfId="0" applyFont="1" applyBorder="1" applyAlignment="1">
      <alignment horizontal="center" wrapText="1"/>
    </xf>
    <xf numFmtId="0" fontId="140" fillId="0" borderId="42" xfId="0" applyFont="1" applyBorder="1" applyAlignment="1">
      <alignment horizontal="center" wrapText="1"/>
    </xf>
    <xf numFmtId="0" fontId="107" fillId="0" borderId="0" xfId="0" applyFont="1" applyAlignment="1"/>
    <xf numFmtId="49" fontId="101" fillId="0" borderId="0" xfId="0" applyNumberFormat="1" applyFont="1" applyBorder="1" applyAlignment="1" applyProtection="1">
      <alignment horizontal="center" vertical="center" wrapText="1"/>
      <protection locked="0"/>
    </xf>
    <xf numFmtId="0" fontId="141" fillId="0" borderId="0" xfId="0" applyFont="1" applyBorder="1" applyAlignment="1">
      <alignment horizontal="left"/>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3"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60" fillId="0" borderId="3" xfId="0" applyNumberFormat="1" applyFont="1" applyBorder="1" applyAlignment="1">
      <alignment horizontal="center" vertical="center" wrapText="1"/>
    </xf>
    <xf numFmtId="49" fontId="60" fillId="0" borderId="4" xfId="0" applyNumberFormat="1" applyFont="1" applyBorder="1" applyAlignment="1">
      <alignment horizontal="center" vertical="center" wrapText="1"/>
    </xf>
    <xf numFmtId="49" fontId="60" fillId="0" borderId="5" xfId="0" applyNumberFormat="1" applyFont="1" applyBorder="1" applyAlignment="1">
      <alignment horizontal="center" vertical="center" wrapText="1"/>
    </xf>
    <xf numFmtId="49" fontId="60" fillId="0" borderId="2" xfId="0" applyNumberFormat="1" applyFont="1" applyBorder="1" applyAlignment="1">
      <alignment horizontal="center" vertical="center" wrapText="1"/>
    </xf>
    <xf numFmtId="0" fontId="5" fillId="0" borderId="39" xfId="0" applyFont="1" applyBorder="1" applyAlignment="1">
      <alignment horizontal="right"/>
    </xf>
    <xf numFmtId="0" fontId="140" fillId="0" borderId="41" xfId="0" applyFont="1" applyBorder="1" applyAlignment="1">
      <alignment horizontal="right"/>
    </xf>
    <xf numFmtId="0" fontId="153" fillId="0" borderId="36" xfId="0" applyFont="1" applyBorder="1" applyAlignment="1">
      <alignment horizontal="left" wrapText="1"/>
    </xf>
    <xf numFmtId="0" fontId="140" fillId="0" borderId="35" xfId="0" applyFont="1" applyBorder="1" applyAlignment="1">
      <alignment horizontal="left" wrapText="1"/>
    </xf>
    <xf numFmtId="3" fontId="5" fillId="0" borderId="36" xfId="0" applyNumberFormat="1" applyFont="1" applyBorder="1" applyAlignment="1">
      <alignment horizontal="right" wrapText="1"/>
    </xf>
    <xf numFmtId="0" fontId="140" fillId="0" borderId="35" xfId="0" applyFont="1" applyBorder="1" applyAlignment="1">
      <alignment horizontal="right" wrapText="1"/>
    </xf>
    <xf numFmtId="49" fontId="10" fillId="0" borderId="0" xfId="0" applyNumberFormat="1" applyFont="1" applyBorder="1" applyAlignment="1" applyProtection="1">
      <alignment horizontal="left"/>
      <protection locked="0"/>
    </xf>
    <xf numFmtId="49" fontId="62" fillId="0" borderId="5" xfId="28" applyNumberFormat="1" applyFont="1" applyFill="1" applyBorder="1" applyAlignment="1">
      <alignment horizontal="center" wrapText="1"/>
    </xf>
    <xf numFmtId="0" fontId="0" fillId="0" borderId="6" xfId="0" applyBorder="1" applyAlignment="1">
      <alignment wrapText="1"/>
    </xf>
    <xf numFmtId="0" fontId="0" fillId="0" borderId="2" xfId="0" applyBorder="1" applyAlignment="1">
      <alignment wrapText="1"/>
    </xf>
    <xf numFmtId="4" fontId="62" fillId="0" borderId="5" xfId="28" applyNumberFormat="1" applyFont="1" applyFill="1" applyBorder="1" applyAlignment="1">
      <alignment horizontal="center" wrapText="1"/>
    </xf>
    <xf numFmtId="4" fontId="0" fillId="0" borderId="6" xfId="0" applyNumberFormat="1" applyBorder="1" applyAlignment="1">
      <alignment wrapText="1"/>
    </xf>
    <xf numFmtId="4" fontId="0" fillId="0" borderId="2" xfId="0" applyNumberFormat="1" applyBorder="1" applyAlignment="1">
      <alignment wrapText="1"/>
    </xf>
    <xf numFmtId="49" fontId="66" fillId="0" borderId="0" xfId="28" applyNumberFormat="1" applyFont="1" applyFill="1" applyBorder="1" applyAlignment="1" applyProtection="1">
      <alignment horizontal="left" vertical="top" wrapText="1"/>
      <protection locked="0"/>
    </xf>
    <xf numFmtId="49" fontId="9" fillId="0" borderId="0" xfId="28" applyNumberFormat="1" applyFont="1" applyFill="1" applyBorder="1" applyAlignment="1" applyProtection="1">
      <alignment horizontal="left" wrapText="1"/>
      <protection locked="0"/>
    </xf>
    <xf numFmtId="49" fontId="6" fillId="0" borderId="0" xfId="28" applyNumberFormat="1" applyFont="1" applyFill="1" applyBorder="1" applyAlignment="1" applyProtection="1">
      <alignment horizontal="left" wrapText="1"/>
      <protection locked="0"/>
    </xf>
    <xf numFmtId="0" fontId="68" fillId="0" borderId="0" xfId="0" applyFont="1" applyAlignment="1"/>
    <xf numFmtId="0" fontId="5" fillId="0" borderId="0" xfId="28" applyFont="1" applyAlignment="1"/>
    <xf numFmtId="0" fontId="5" fillId="0" borderId="0" xfId="28" applyFont="1" applyAlignment="1">
      <alignment horizontal="right"/>
    </xf>
    <xf numFmtId="1" fontId="58" fillId="0" borderId="0" xfId="28" applyNumberFormat="1" applyFont="1" applyFill="1" applyBorder="1" applyAlignment="1">
      <alignment horizontal="center" vertical="top" wrapText="1"/>
    </xf>
    <xf numFmtId="0" fontId="59" fillId="0" borderId="1" xfId="28" applyFont="1" applyFill="1" applyBorder="1" applyAlignment="1">
      <alignment horizontal="center" vertical="center" wrapText="1"/>
    </xf>
    <xf numFmtId="49" fontId="60" fillId="0" borderId="1" xfId="28" applyNumberFormat="1" applyFont="1" applyFill="1" applyBorder="1" applyAlignment="1">
      <alignment horizontal="center" vertical="center" wrapText="1"/>
    </xf>
    <xf numFmtId="0" fontId="60" fillId="0" borderId="1" xfId="28" applyFont="1" applyFill="1" applyBorder="1" applyAlignment="1">
      <alignment horizontal="center" vertical="center"/>
    </xf>
    <xf numFmtId="0" fontId="60" fillId="0" borderId="1" xfId="28" applyFont="1" applyFill="1" applyBorder="1" applyAlignment="1">
      <alignment horizontal="center" vertical="center" wrapText="1"/>
    </xf>
    <xf numFmtId="0" fontId="38" fillId="0" borderId="1" xfId="0" applyFont="1" applyBorder="1" applyAlignment="1">
      <alignment horizontal="center" vertical="center" wrapText="1"/>
    </xf>
    <xf numFmtId="0" fontId="0" fillId="0" borderId="1" xfId="0" applyFont="1" applyBorder="1" applyAlignment="1">
      <alignment horizontal="center" vertical="center"/>
    </xf>
    <xf numFmtId="0" fontId="38" fillId="0" borderId="3" xfId="0" applyFont="1" applyBorder="1" applyAlignment="1">
      <alignment horizontal="center" vertical="center" wrapText="1"/>
    </xf>
    <xf numFmtId="0" fontId="0" fillId="0" borderId="7" xfId="0" applyFont="1" applyBorder="1" applyAlignment="1">
      <alignment horizontal="center" wrapText="1"/>
    </xf>
    <xf numFmtId="0" fontId="0" fillId="0" borderId="4" xfId="0" applyFont="1" applyBorder="1" applyAlignment="1">
      <alignment horizont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49" fontId="37" fillId="0" borderId="3"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49" fontId="19" fillId="0" borderId="0" xfId="28" applyNumberFormat="1" applyFont="1" applyFill="1" applyBorder="1" applyAlignment="1">
      <alignment horizontal="left" wrapText="1"/>
    </xf>
    <xf numFmtId="0" fontId="0" fillId="0" borderId="0" xfId="0" applyAlignment="1"/>
    <xf numFmtId="1" fontId="2" fillId="0" borderId="0" xfId="28" applyNumberFormat="1" applyFont="1" applyFill="1" applyBorder="1" applyAlignment="1">
      <alignment horizontal="left" vertical="top"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40" fillId="0" borderId="2"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textRotation="255"/>
    </xf>
    <xf numFmtId="0" fontId="39" fillId="0" borderId="7" xfId="0" applyFont="1" applyBorder="1" applyAlignment="1">
      <alignment horizontal="center" vertical="center" textRotation="255"/>
    </xf>
    <xf numFmtId="0" fontId="39" fillId="0" borderId="4" xfId="0" applyFont="1" applyBorder="1" applyAlignment="1">
      <alignment horizontal="center" vertical="center" textRotation="255"/>
    </xf>
    <xf numFmtId="0" fontId="38" fillId="0" borderId="3" xfId="0" applyFont="1" applyBorder="1" applyAlignment="1">
      <alignment horizontal="center" vertical="center"/>
    </xf>
    <xf numFmtId="0" fontId="38" fillId="0" borderId="7" xfId="0" applyFont="1" applyBorder="1" applyAlignment="1">
      <alignment horizontal="center" vertical="center"/>
    </xf>
    <xf numFmtId="0" fontId="38" fillId="0" borderId="4" xfId="0" applyFont="1" applyBorder="1" applyAlignment="1">
      <alignment horizontal="center" vertical="center"/>
    </xf>
    <xf numFmtId="0" fontId="37" fillId="0" borderId="1" xfId="0" applyFont="1" applyBorder="1" applyAlignment="1">
      <alignment horizontal="center" vertical="center" wrapText="1"/>
    </xf>
    <xf numFmtId="0" fontId="2" fillId="0" borderId="1" xfId="0" applyFont="1" applyBorder="1" applyAlignment="1">
      <alignment wrapText="1"/>
    </xf>
    <xf numFmtId="0" fontId="37" fillId="0" borderId="5" xfId="0" applyFont="1" applyBorder="1" applyAlignment="1">
      <alignment horizontal="center" vertical="center"/>
    </xf>
    <xf numFmtId="0" fontId="37" fillId="0" borderId="2" xfId="0" applyFont="1" applyBorder="1" applyAlignment="1">
      <alignment horizontal="center" vertical="center"/>
    </xf>
    <xf numFmtId="0" fontId="2" fillId="0" borderId="1"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4" xfId="0" applyFont="1" applyBorder="1" applyAlignment="1">
      <alignment horizontal="center" vertical="center"/>
    </xf>
    <xf numFmtId="0" fontId="0" fillId="0" borderId="7" xfId="0" applyFont="1" applyBorder="1" applyAlignment="1">
      <alignment horizontal="center" vertical="center" wrapText="1"/>
    </xf>
    <xf numFmtId="0" fontId="0"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2" xfId="0" applyFont="1" applyBorder="1" applyAlignment="1">
      <alignment horizontal="center" vertical="center" wrapText="1"/>
    </xf>
    <xf numFmtId="0" fontId="107" fillId="0" borderId="11" xfId="0" applyFont="1" applyBorder="1" applyAlignment="1">
      <alignment horizontal="center" vertical="center" wrapText="1"/>
    </xf>
    <xf numFmtId="0" fontId="108"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xf>
    <xf numFmtId="0" fontId="85" fillId="0" borderId="13" xfId="0" applyFont="1" applyBorder="1" applyAlignment="1">
      <alignment horizontal="center" wrapText="1"/>
    </xf>
    <xf numFmtId="0" fontId="89" fillId="0" borderId="14" xfId="0" applyFont="1" applyBorder="1" applyAlignment="1">
      <alignment horizontal="center"/>
    </xf>
    <xf numFmtId="49" fontId="148" fillId="0" borderId="13" xfId="0" applyNumberFormat="1" applyFont="1" applyBorder="1" applyAlignment="1">
      <alignment horizontal="center" wrapText="1"/>
    </xf>
    <xf numFmtId="0" fontId="89" fillId="0" borderId="14" xfId="0" applyFont="1" applyBorder="1" applyAlignment="1">
      <alignment wrapText="1"/>
    </xf>
    <xf numFmtId="0" fontId="104" fillId="0" borderId="20" xfId="0" applyFont="1" applyBorder="1" applyAlignment="1">
      <alignment wrapText="1"/>
    </xf>
    <xf numFmtId="0" fontId="105" fillId="0" borderId="21" xfId="0" applyFont="1" applyBorder="1" applyAlignment="1">
      <alignment wrapText="1"/>
    </xf>
    <xf numFmtId="0" fontId="104" fillId="0" borderId="20" xfId="0" applyFont="1" applyBorder="1" applyAlignment="1"/>
    <xf numFmtId="0" fontId="105" fillId="0" borderId="21" xfId="0" applyFont="1" applyBorder="1" applyAlignment="1"/>
    <xf numFmtId="0" fontId="107" fillId="0" borderId="10" xfId="0" applyFont="1" applyBorder="1" applyAlignment="1">
      <alignment horizontal="center" vertical="center" wrapText="1"/>
    </xf>
    <xf numFmtId="0" fontId="107" fillId="0" borderId="13"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140" fillId="0" borderId="14" xfId="0" applyFont="1" applyBorder="1" applyAlignment="1">
      <alignment horizontal="left"/>
    </xf>
    <xf numFmtId="0" fontId="140" fillId="0" borderId="15" xfId="0" applyFont="1" applyBorder="1" applyAlignment="1">
      <alignment horizontal="left"/>
    </xf>
    <xf numFmtId="49" fontId="104" fillId="0" borderId="20" xfId="0" applyNumberFormat="1" applyFont="1" applyBorder="1" applyAlignment="1">
      <alignment wrapText="1"/>
    </xf>
    <xf numFmtId="49" fontId="104" fillId="0" borderId="21" xfId="0" applyNumberFormat="1" applyFont="1" applyBorder="1" applyAlignment="1">
      <alignment wrapText="1"/>
    </xf>
    <xf numFmtId="0" fontId="92" fillId="0" borderId="0" xfId="0" applyFont="1" applyBorder="1" applyAlignment="1">
      <alignment horizontal="center"/>
    </xf>
    <xf numFmtId="0" fontId="0" fillId="0" borderId="0" xfId="0" applyBorder="1" applyAlignment="1"/>
    <xf numFmtId="0" fontId="5" fillId="0" borderId="0" xfId="0" applyFont="1" applyAlignment="1"/>
    <xf numFmtId="0" fontId="5" fillId="0" borderId="20" xfId="0" applyFont="1" applyBorder="1" applyAlignment="1"/>
    <xf numFmtId="0" fontId="140" fillId="0" borderId="21" xfId="0" applyFont="1" applyBorder="1" applyAlignment="1"/>
    <xf numFmtId="0" fontId="95" fillId="0" borderId="0" xfId="0" applyFont="1" applyAlignment="1">
      <alignment horizontal="center"/>
    </xf>
    <xf numFmtId="0" fontId="141" fillId="0" borderId="0" xfId="0" applyFont="1" applyAlignment="1">
      <alignment horizontal="center"/>
    </xf>
    <xf numFmtId="0" fontId="103" fillId="0" borderId="0" xfId="0" applyFont="1" applyAlignment="1">
      <alignment horizontal="center"/>
    </xf>
    <xf numFmtId="0" fontId="18" fillId="0" borderId="0" xfId="0" applyFont="1" applyAlignment="1">
      <alignment horizontal="center"/>
    </xf>
    <xf numFmtId="0" fontId="7" fillId="0" borderId="10" xfId="0" applyFont="1" applyBorder="1" applyAlignment="1">
      <alignment horizontal="center" vertical="center" wrapText="1"/>
    </xf>
    <xf numFmtId="0" fontId="7" fillId="0" borderId="13" xfId="0" applyFont="1" applyBorder="1" applyAlignment="1">
      <alignment horizontal="center" vertical="center"/>
    </xf>
    <xf numFmtId="0" fontId="7" fillId="0" borderId="22" xfId="0" applyFont="1" applyBorder="1" applyAlignment="1">
      <alignment horizontal="center" vertical="center" wrapText="1"/>
    </xf>
    <xf numFmtId="0" fontId="40" fillId="0" borderId="23" xfId="0" applyFont="1" applyBorder="1" applyAlignment="1">
      <alignment horizontal="center" vertical="center"/>
    </xf>
    <xf numFmtId="0" fontId="40" fillId="0" borderId="24" xfId="0" applyFont="1" applyBorder="1" applyAlignment="1">
      <alignment horizontal="center" vertical="center"/>
    </xf>
    <xf numFmtId="0" fontId="40" fillId="0" borderId="18" xfId="0" applyFont="1" applyBorder="1" applyAlignment="1">
      <alignment horizontal="center" vertical="center"/>
    </xf>
    <xf numFmtId="0" fontId="7" fillId="0" borderId="12" xfId="0" applyFont="1" applyBorder="1" applyAlignment="1">
      <alignment horizontal="center" vertical="center"/>
    </xf>
    <xf numFmtId="0" fontId="40" fillId="0" borderId="15" xfId="0" applyFont="1" applyBorder="1" applyAlignment="1">
      <alignment horizontal="center" vertical="center"/>
    </xf>
    <xf numFmtId="0" fontId="2" fillId="0" borderId="0" xfId="0" applyFont="1" applyAlignment="1">
      <alignment horizontal="center"/>
    </xf>
    <xf numFmtId="0" fontId="107" fillId="0" borderId="12" xfId="0" applyFont="1" applyBorder="1" applyAlignment="1">
      <alignment horizontal="center" vertical="center"/>
    </xf>
    <xf numFmtId="0" fontId="108" fillId="0" borderId="15" xfId="0" applyFont="1" applyBorder="1" applyAlignment="1">
      <alignment horizontal="center" vertical="center"/>
    </xf>
    <xf numFmtId="0" fontId="138" fillId="0" borderId="20" xfId="0" applyFont="1" applyBorder="1" applyAlignment="1">
      <alignment horizontal="center" vertical="center"/>
    </xf>
    <xf numFmtId="0" fontId="139" fillId="0" borderId="21" xfId="0" applyFont="1" applyBorder="1" applyAlignment="1">
      <alignment horizontal="center" vertical="center"/>
    </xf>
    <xf numFmtId="0" fontId="5" fillId="0" borderId="21" xfId="0" applyFont="1" applyBorder="1" applyAlignment="1">
      <alignment horizontal="left"/>
    </xf>
    <xf numFmtId="0" fontId="104" fillId="0" borderId="20" xfId="0" applyFont="1" applyBorder="1" applyAlignment="1">
      <alignment horizontal="left"/>
    </xf>
    <xf numFmtId="0" fontId="105" fillId="0" borderId="21" xfId="0" applyFont="1" applyBorder="1" applyAlignment="1">
      <alignment horizontal="left"/>
    </xf>
    <xf numFmtId="0" fontId="5" fillId="0" borderId="0" xfId="0" applyFont="1" applyAlignment="1">
      <alignment horizontal="center"/>
    </xf>
    <xf numFmtId="0" fontId="5" fillId="0" borderId="44" xfId="0" applyFont="1" applyBorder="1" applyAlignment="1"/>
    <xf numFmtId="0" fontId="140" fillId="0" borderId="43" xfId="0" applyFont="1" applyBorder="1" applyAlignment="1"/>
    <xf numFmtId="0" fontId="5" fillId="0" borderId="20" xfId="0" applyFont="1" applyBorder="1" applyAlignment="1">
      <alignment horizontal="left"/>
    </xf>
    <xf numFmtId="0" fontId="140" fillId="0" borderId="21" xfId="0" applyFont="1" applyBorder="1" applyAlignment="1">
      <alignment horizontal="left"/>
    </xf>
    <xf numFmtId="0" fontId="39" fillId="0" borderId="1" xfId="0" applyFont="1" applyBorder="1" applyAlignment="1">
      <alignment horizontal="center" vertical="center" wrapText="1"/>
    </xf>
    <xf numFmtId="0" fontId="0" fillId="0" borderId="1" xfId="0" applyBorder="1" applyAlignment="1">
      <alignment wrapText="1"/>
    </xf>
    <xf numFmtId="0" fontId="53" fillId="0" borderId="0" xfId="0" applyFont="1" applyAlignment="1">
      <alignment horizontal="center"/>
    </xf>
    <xf numFmtId="0" fontId="53" fillId="0" borderId="0" xfId="0" applyFont="1" applyAlignment="1">
      <alignment horizontal="left"/>
    </xf>
    <xf numFmtId="0" fontId="37" fillId="0" borderId="3" xfId="30" applyFont="1" applyBorder="1" applyAlignment="1">
      <alignment horizontal="center" vertical="center" wrapText="1"/>
    </xf>
    <xf numFmtId="0" fontId="39" fillId="0" borderId="3" xfId="30" applyFont="1" applyBorder="1" applyAlignment="1">
      <alignment horizontal="center" vertical="center" wrapText="1"/>
    </xf>
    <xf numFmtId="0" fontId="59"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5" fillId="0" borderId="0" xfId="0" applyFont="1" applyAlignment="1">
      <alignment horizontal="center" vertical="top" wrapText="1"/>
    </xf>
    <xf numFmtId="0" fontId="0" fillId="0" borderId="0" xfId="0" applyAlignment="1">
      <alignment horizontal="center" vertical="top"/>
    </xf>
  </cellXfs>
  <cellStyles count="31">
    <cellStyle name="Normal_meresha_07" xfId="2"/>
    <cellStyle name="Гиперссылка" xfId="25" builtinId="8"/>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Обычный" xfId="0" builtinId="0"/>
    <cellStyle name="Обычный 2" xfId="1"/>
    <cellStyle name="Обычный 2 2" xfId="23"/>
    <cellStyle name="Обычный_Dod1" xfId="26"/>
    <cellStyle name="Обычный_Dod2" xfId="27"/>
    <cellStyle name="Обычный_Dod5" xfId="28"/>
    <cellStyle name="Обычный_Dod5 2" xfId="24"/>
    <cellStyle name="Обычный_Dod6" xfId="30"/>
    <cellStyle name="Обычный_ZV1PIV98" xfId="29"/>
    <cellStyle name="Стиль 1" xfId="2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6"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7"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8"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0"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1"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2"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5"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6"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7"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8"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9"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0"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2"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3"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5"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6"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8"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9"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0"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1"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2"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3"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4"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5"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6"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8"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9"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0"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2"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3"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4"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5"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6"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7"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8"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9"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2"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3"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4"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6"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7"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2"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3"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4"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5"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6"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7"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8"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79"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0"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1"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2"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3"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4"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5"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6"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7"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8"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89"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1"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2"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3"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4"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5"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6"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7"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8"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79"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0"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1"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2"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3"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4"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5"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6"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7"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388"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16"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17"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18"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19"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0"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1"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2"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3"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4"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5"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6"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7"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8"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29"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30"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31"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32"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33"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88"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89"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0"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1"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2"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3"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4"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5"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6"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7"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8"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499"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00"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01"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02"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03"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04"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05"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87"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88"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89"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0"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1"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2"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3"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4"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5"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6"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7"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8"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599"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00"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01"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02"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03"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04"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2"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3"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4"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5"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6"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7"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8"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39"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0"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1"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2"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3"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4"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5"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6"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7"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8"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649"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04"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05"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06"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07"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08"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09"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0"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1"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2"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3"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4"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5"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6"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7"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8"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19"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20"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721"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03"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04"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05"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06"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07"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08"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09"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0"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1"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2"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3"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4"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5"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6"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7"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8"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19"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20"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48"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49"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0"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1"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2"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3"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4"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5"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6"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7"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8"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59"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60"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61"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62"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63"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64"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865"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0"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1"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2"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3"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4"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5"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6"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7"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8"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29"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0"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1"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2"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3"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4"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5"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6"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937"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19"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0"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1"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2"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3"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4"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5"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6"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7"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8"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29"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30"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31"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32"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33"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34"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35"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36"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64"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65"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66"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67"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68"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69"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0"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1"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2"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3"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4"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5"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6"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7"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8"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79"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80"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081"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36"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37"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38"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39"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0"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1"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2"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3"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4"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5"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6"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7"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8"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49"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50"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51"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52"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153"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35"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36"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37"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38"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39"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0"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1"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2"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3"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4"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5"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6"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7"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8"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49"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50"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51"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52"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0"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1"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2"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3"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4"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5"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6"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7"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8"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89"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0"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1"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2"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3"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4"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5"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6"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297"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2"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3"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4"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5"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6"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7"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8"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59"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0"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1"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2"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3"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4"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5"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6"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7"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8"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369"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1"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2"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3"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4"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5"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6"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7"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8"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59"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0"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1"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2"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3"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4"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5"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6"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7"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68"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96"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97"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98"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499"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0"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1"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2"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3"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4"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5"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6"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7"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8"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09"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10"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11"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12"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13"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68"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69"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0"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1"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2"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3"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4"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5"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6"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7"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8"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79"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80"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81"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82"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83"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84"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585"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0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67"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68"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69"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0"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1"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2"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3"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4"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5"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6"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7"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8"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79"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80"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81"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82"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83"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684"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0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2"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3"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4"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5"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6"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7"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8"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19"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0"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1"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2"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3"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4"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5"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6"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7"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8"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29"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84"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85"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86"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87"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88"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89"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0"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1"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2"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3"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4"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5"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6"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7"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8"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799"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00"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01"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83"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84"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85"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86"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87"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88"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89"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0"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1"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2"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3"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4"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5"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6"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7"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8"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899"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00"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28"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29"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0"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1"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2"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3"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4"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5"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6"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7"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8"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39"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40"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41"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42"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43"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44"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1945"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0"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1"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2"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3"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4"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5"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6"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7"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8"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09"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0"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1"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2"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3"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4"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5"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6"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17"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3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099"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0"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1"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2"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3"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4"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5"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6"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7"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8"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09"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0"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1"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2"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3"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4"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5"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16"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3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44"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45"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46"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47"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48"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49"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0"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1"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2"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3"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4"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5"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6"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7"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8"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59"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60"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161"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16"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17"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18"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19"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0"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1"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2"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3"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4"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5"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6"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7"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8"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29"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30"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31"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32"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233"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15"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16"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17"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18"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19"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0"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1"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2"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3"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4"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5"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6"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7"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8"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29"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30"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31"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32"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0"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1"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2"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3"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4"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5"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6"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7"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8"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69"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0"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1"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2"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3"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4"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5"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6"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377"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2"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3"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4"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5"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6"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7"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8"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39"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0"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1"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2"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3"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4"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5"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6"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7"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8"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449"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1"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2"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3"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4"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5"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6"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7"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8"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39"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0"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1"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2"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3"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4"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5"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6"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7"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48"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75" name="Text Box 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76" name="Text Box 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77" name="Text Box 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78" name="Text Box 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79" name="Text Box 1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0" name="Text Box 1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1" name="Text Box 1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2" name="Text Box 1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3" name="Text Box 1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4" name="Text Box 2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5" name="Text Box 2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6" name="Text Box 2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7" name="Text Box 2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8" name="Text Box 28"/>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89" name="Text Box 30"/>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90" name="Text Box 32"/>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91" name="Text Box 34"/>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0</xdr:rowOff>
    </xdr:to>
    <xdr:sp macro="" textlink="">
      <xdr:nvSpPr>
        <xdr:cNvPr id="2592" name="Text Box 36"/>
        <xdr:cNvSpPr txBox="1">
          <a:spLocks noChangeArrowheads="1"/>
        </xdr:cNvSpPr>
      </xdr:nvSpPr>
      <xdr:spPr bwMode="auto">
        <a:xfrm>
          <a:off x="7903845" y="47625"/>
          <a:ext cx="1392555" cy="85915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47"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48"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49"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0"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1"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2"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3"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4"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5"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6"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7"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8"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59"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60"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61"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62"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63"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664"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2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3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4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46"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47"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48"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49"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0"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1"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2"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3"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4"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5"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6"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7"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8"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59"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60"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61"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62"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63"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6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7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8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9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1"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2"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3"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4"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5"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6"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7"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8"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799"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0"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1"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2"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3"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4"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5"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6"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7"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08"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0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1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2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3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4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5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6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6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6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63"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64"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65"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66"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67"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68"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69"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0"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1"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2"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3"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4"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5"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6"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7"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8"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79"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880"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8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9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2"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3"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4"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5"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6"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7"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8"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69"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0"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1"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2"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3"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4"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5"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6"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7"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8"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2979"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07"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08"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09"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0"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1"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2"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3"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4"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5"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6"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7"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8"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19"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20"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21"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22"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23"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24"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79"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0"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1"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2"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3"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4"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5"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6"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7"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8"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89"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90"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91"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92"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93"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94"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95"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096"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78"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79"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0"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1"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2"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3"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4"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5"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6"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7"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8"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89"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90"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91"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92"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93"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94"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195"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23"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24"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25"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26"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27"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28"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29"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0"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1"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2"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3"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4"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5"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6"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7"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8"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39"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40"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95"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96"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97"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98"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299"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0"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1"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2"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3"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4"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5"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6"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7"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8"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09"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10"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11"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12"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94"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95"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96"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97"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98"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399"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0"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1"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2"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3"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4"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5"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6"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7"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8"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09"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10"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11"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39"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0"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1"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2"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3"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4"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5"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6"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7"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8"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49"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50"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51"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52"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53"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54"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55"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456"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1"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2"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3"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4"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5"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6"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7"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8"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19"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0"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1"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2"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3"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4"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5"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6"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7"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528"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0"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1"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2"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3"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4"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5"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6"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7"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8"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19"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0"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1"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2"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3"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4"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5"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6"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27"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55"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56"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57"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58"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59"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0"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1"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2"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3"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4"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5"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6"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7"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8"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69"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70"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71"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672"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1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2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2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2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2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2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2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2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27"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28"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29"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0"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1"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2"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3"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4"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5"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6"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7"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8"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39"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40"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41"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42"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43"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744"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4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4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4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4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4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5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6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7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8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9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0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1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2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2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2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2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2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2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26"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27"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28"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29"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0"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1"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2"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3"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4"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5"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6"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7"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8"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39"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40"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41"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42"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43"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4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4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4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4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4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4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5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6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7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1"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2"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3"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4"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5"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6"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7"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8"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79"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0"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1"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2"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3"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4"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5"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6"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7"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888"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8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43"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44"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45"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46"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47"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48"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49"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0"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1"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2"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3"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4"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5"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6"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7"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8"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59"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3960"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2"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3"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4"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5"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6"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7"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8"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49"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0"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1"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2"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3"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4"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5"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6"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7"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8"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59"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87"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88"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89"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0"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1"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2"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3"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4"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5"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6"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7"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8"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099"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00"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01"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02"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03"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04"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59"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0"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1"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2"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3"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4"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5"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6"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7"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8"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69"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70"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71"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72"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73"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74"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75"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176"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7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7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7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8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9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0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1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2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3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4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5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58"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59"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0"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1"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2"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3"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4"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5"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6"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7"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8"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69"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70"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71"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72"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73"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74"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275"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7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7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7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7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8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9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0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0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0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03"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04"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05"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06"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07"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08"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09"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0"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1"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2"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3"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4"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5"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6"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7"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8"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19"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20"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2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3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75"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76"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77"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78"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79"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0"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1"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2"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3"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4"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5"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6"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7"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8"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89"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90"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91"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392"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74"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75"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76"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77"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78"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79"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0"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1"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2"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3"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4"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5"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6"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7"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8"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89"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90"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491"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19"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0"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1"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2"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3"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4"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5"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6"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7"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8"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29"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30"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31"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32"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33"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34"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35"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36"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6"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7"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8"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9"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0"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1"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2"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3"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4"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9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1"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2"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3"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4"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5"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6"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7"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8"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599"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0"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1"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2"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3"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4"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5"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6"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7"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08"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0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0"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1"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2"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3"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4"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5"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6"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7"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8"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699"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0"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1"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2"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3"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4"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5"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6"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07"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35"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36"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37"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38"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39"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0"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1"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2"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3"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4"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5"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6"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7"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8"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49"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50"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51"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752"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2"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3"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4"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5"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6"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7"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8"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9"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0"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07"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08"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09"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0"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1"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2"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3"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4"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5"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6"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7"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8"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19"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20"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21"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22"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23"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824"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1"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2"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3"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4"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5"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6"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7"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8"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9"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8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9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0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0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0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0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0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0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06"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07"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08"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09"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0"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1"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2"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3"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4"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5"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6"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7"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8"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19"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20"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21"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22"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23"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2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2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2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2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2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2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3"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4"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5"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6"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7"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8"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39"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0"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1"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2"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3"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4"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5"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6"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7"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8"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49"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50"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1"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2"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3"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4"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5"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6"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7"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8"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59"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0"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1"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2"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3"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4"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5"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6"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7"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4968"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6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8"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79"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0"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1"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2"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3"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4"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5"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6"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7"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8"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89"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0"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1"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2"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3"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4"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5"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9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5"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6"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7"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8"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09"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0"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1"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2"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3"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4"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5"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6"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7"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8"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19"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20"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21"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22"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23"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24"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25"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26"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27"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28"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29"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0"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1"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2"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3"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4"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5"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6"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7"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8"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39"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040"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1"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2"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3"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4"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5"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6"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7"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8"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49"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0"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1"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2"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3"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4"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5"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6"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7"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8"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59"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0"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1"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2"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3"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4"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5"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6"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7"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6"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7"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8"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9"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0"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1"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2"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3"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4"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5"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6"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7"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8"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9"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0"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1"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2"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3"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4"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5"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6"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7"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8"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9"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0"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1"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2"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3"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4"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5"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6"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7"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8"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9"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0"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1"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2"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3"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4"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5"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6"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7"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8"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9"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0"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1"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2"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3"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4"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5"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6"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7"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8"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29"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0"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1"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2"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3"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4"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5"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6"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7"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8"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39"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0"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1"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2"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3"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4"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5"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6"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7"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8" name="Text Box 1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9" name="Text Box 2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0" name="Text Box 2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1" name="Text Box 2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2" name="Text Box 2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3" name="Text Box 2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4" name="Text Box 3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5" name="Text Box 3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6" name="Text Box 3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7" name="Text Box 3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8" name="Text Box 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9" name="Text Box 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0" name="Text Box 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1" name="Text Box 8"/>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2" name="Text Box 10"/>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3" name="Text Box 12"/>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4" name="Text Box 14"/>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5" name="Text Box 16"/>
        <xdr:cNvSpPr txBox="1">
          <a:spLocks noChangeArrowheads="1"/>
        </xdr:cNvSpPr>
      </xdr:nvSpPr>
      <xdr:spPr bwMode="auto">
        <a:xfrm>
          <a:off x="6547485" y="47625"/>
          <a:ext cx="1003935" cy="64579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66" name="Text Box 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67" name="Text Box 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68" name="Text Box 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69" name="Text Box 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0" name="Text Box 1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1" name="Text Box 1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2" name="Text Box 1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3" name="Text Box 1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4" name="Text Box 1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5" name="Text Box 2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6" name="Text Box 2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7" name="Text Box 2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8" name="Text Box 2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79" name="Text Box 28"/>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80" name="Text Box 30"/>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81" name="Text Box 32"/>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82" name="Text Box 34"/>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3</xdr:row>
      <xdr:rowOff>28575</xdr:rowOff>
    </xdr:to>
    <xdr:sp macro="" textlink="">
      <xdr:nvSpPr>
        <xdr:cNvPr id="5183" name="Text Box 36"/>
        <xdr:cNvSpPr txBox="1">
          <a:spLocks noChangeArrowheads="1"/>
        </xdr:cNvSpPr>
      </xdr:nvSpPr>
      <xdr:spPr bwMode="auto">
        <a:xfrm>
          <a:off x="7903845" y="47625"/>
          <a:ext cx="1392555" cy="674370"/>
        </a:xfrm>
        <a:prstGeom prst="rect">
          <a:avLst/>
        </a:prstGeom>
        <a:noFill/>
        <a:ln w="9525">
          <a:noFill/>
          <a:miter lim="800000"/>
          <a:headEnd/>
          <a:tailEnd/>
        </a:ln>
      </xdr:spPr>
    </xdr:sp>
    <xdr:clientData/>
  </xdr:twoCellAnchor>
  <xdr:twoCellAnchor>
    <xdr:from>
      <xdr:col>2</xdr:col>
      <xdr:colOff>314503</xdr:colOff>
      <xdr:row>0</xdr:row>
      <xdr:rowOff>26958</xdr:rowOff>
    </xdr:from>
    <xdr:to>
      <xdr:col>5</xdr:col>
      <xdr:colOff>709881</xdr:colOff>
      <xdr:row>3</xdr:row>
      <xdr:rowOff>53915</xdr:rowOff>
    </xdr:to>
    <xdr:sp macro="" textlink="">
      <xdr:nvSpPr>
        <xdr:cNvPr id="5184" name="TextBox 5183"/>
        <xdr:cNvSpPr txBox="1"/>
      </xdr:nvSpPr>
      <xdr:spPr>
        <a:xfrm>
          <a:off x="4749343" y="26958"/>
          <a:ext cx="2635658" cy="7203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uk-UA" sz="1200">
              <a:latin typeface="Times New Roman" panose="02020603050405020304" pitchFamily="18" charset="0"/>
              <a:cs typeface="Times New Roman" panose="02020603050405020304" pitchFamily="18" charset="0"/>
            </a:rPr>
            <a:t>Додаток  1</a:t>
          </a:r>
        </a:p>
        <a:p>
          <a:r>
            <a:rPr lang="uk-UA" sz="1200">
              <a:latin typeface="Times New Roman" panose="02020603050405020304" pitchFamily="18" charset="0"/>
              <a:cs typeface="Times New Roman" panose="02020603050405020304" pitchFamily="18" charset="0"/>
            </a:rPr>
            <a:t> до рішення Вараської  міської ради       </a:t>
          </a:r>
        </a:p>
        <a:p>
          <a:r>
            <a:rPr lang="uk-UA" sz="1200">
              <a:latin typeface="Times New Roman" panose="02020603050405020304" pitchFamily="18" charset="0"/>
              <a:cs typeface="Times New Roman" panose="02020603050405020304" pitchFamily="18" charset="0"/>
            </a:rPr>
            <a:t>  24 вересня 2021 року № 843</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2" name="Text Box 1"/>
        <xdr:cNvSpPr txBox="1">
          <a:spLocks noChangeArrowheads="1"/>
        </xdr:cNvSpPr>
      </xdr:nvSpPr>
      <xdr:spPr bwMode="auto">
        <a:xfrm>
          <a:off x="5331446" y="174238"/>
          <a:ext cx="3131865" cy="90789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24 вересня 2021 року № 843</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147639</xdr:colOff>
      <xdr:row>3</xdr:row>
      <xdr:rowOff>161925</xdr:rowOff>
    </xdr:to>
    <xdr:sp macro="" textlink="">
      <xdr:nvSpPr>
        <xdr:cNvPr id="2" name="Text Box 1"/>
        <xdr:cNvSpPr txBox="1">
          <a:spLocks noChangeArrowheads="1"/>
        </xdr:cNvSpPr>
      </xdr:nvSpPr>
      <xdr:spPr bwMode="auto">
        <a:xfrm>
          <a:off x="12696825"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24 вересня 2021 року № 843</a:t>
          </a: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3" name="Text Box 2"/>
        <xdr:cNvSpPr txBox="1">
          <a:spLocks noChangeArrowheads="1"/>
        </xdr:cNvSpPr>
      </xdr:nvSpPr>
      <xdr:spPr bwMode="auto">
        <a:xfrm>
          <a:off x="3158490" y="0"/>
          <a:ext cx="11041378"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4" name="Text Box 3"/>
        <xdr:cNvSpPr txBox="1">
          <a:spLocks noChangeArrowheads="1"/>
        </xdr:cNvSpPr>
      </xdr:nvSpPr>
      <xdr:spPr bwMode="auto">
        <a:xfrm>
          <a:off x="2636520" y="1276350"/>
          <a:ext cx="10717530" cy="7048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1143001</xdr:colOff>
      <xdr:row>186</xdr:row>
      <xdr:rowOff>257175</xdr:rowOff>
    </xdr:from>
    <xdr:to>
      <xdr:col>13</xdr:col>
      <xdr:colOff>333376</xdr:colOff>
      <xdr:row>186</xdr:row>
      <xdr:rowOff>676274</xdr:rowOff>
    </xdr:to>
    <xdr:sp macro="" textlink="">
      <xdr:nvSpPr>
        <xdr:cNvPr id="5" name="Rectangle 4"/>
        <xdr:cNvSpPr>
          <a:spLocks noChangeArrowheads="1"/>
        </xdr:cNvSpPr>
      </xdr:nvSpPr>
      <xdr:spPr bwMode="auto">
        <a:xfrm>
          <a:off x="3369470" y="42774394"/>
          <a:ext cx="1104900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Міський голова                                  </a:t>
          </a:r>
          <a:r>
            <a:rPr lang="en-US" sz="2000" b="0" i="0" u="none" strike="noStrike" baseline="0">
              <a:solidFill>
                <a:srgbClr val="000000"/>
              </a:solidFill>
              <a:latin typeface="Times New Roman"/>
              <a:cs typeface="Times New Roman"/>
            </a:rPr>
            <a:t>       </a:t>
          </a:r>
          <a:r>
            <a:rPr lang="uk-UA" sz="2000" b="0" i="0" u="none" strike="noStrike" baseline="0">
              <a:solidFill>
                <a:srgbClr val="000000"/>
              </a:solidFill>
              <a:latin typeface="Times New Roman"/>
              <a:cs typeface="Times New Roman"/>
            </a:rPr>
            <a:t>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Олександр МЕНЗУЛ</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2" name="Rectangle 1"/>
        <xdr:cNvSpPr>
          <a:spLocks noChangeArrowheads="1"/>
        </xdr:cNvSpPr>
      </xdr:nvSpPr>
      <xdr:spPr bwMode="auto">
        <a:xfrm>
          <a:off x="12483465" y="38100"/>
          <a:ext cx="4231138" cy="1353146"/>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24 вересня 2021 року № 843</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3" name="Rectangle 2"/>
        <xdr:cNvSpPr>
          <a:spLocks noChangeArrowheads="1"/>
        </xdr:cNvSpPr>
      </xdr:nvSpPr>
      <xdr:spPr bwMode="auto">
        <a:xfrm>
          <a:off x="1304260" y="1068351"/>
          <a:ext cx="11145579" cy="1122178"/>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48</xdr:row>
      <xdr:rowOff>228600</xdr:rowOff>
    </xdr:from>
    <xdr:to>
      <xdr:col>6</xdr:col>
      <xdr:colOff>1104902</xdr:colOff>
      <xdr:row>50</xdr:row>
      <xdr:rowOff>0</xdr:rowOff>
    </xdr:to>
    <xdr:sp macro="" textlink="">
      <xdr:nvSpPr>
        <xdr:cNvPr id="4" name="Rectangle 3"/>
        <xdr:cNvSpPr>
          <a:spLocks noChangeArrowheads="1"/>
        </xdr:cNvSpPr>
      </xdr:nvSpPr>
      <xdr:spPr bwMode="auto">
        <a:xfrm>
          <a:off x="3347040" y="29946600"/>
          <a:ext cx="10083212" cy="88582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Міський голова                                  </a:t>
          </a:r>
          <a:r>
            <a:rPr lang="en-US" sz="2000" b="0" i="0" u="none" strike="noStrike" baseline="0">
              <a:solidFill>
                <a:srgbClr val="000000"/>
              </a:solidFill>
              <a:latin typeface="Times New Roman"/>
              <a:cs typeface="Times New Roman"/>
            </a:rPr>
            <a:t>                              </a:t>
          </a:r>
          <a:r>
            <a:rPr lang="uk-UA" sz="2000" b="0" i="0" u="none" strike="noStrike" baseline="0">
              <a:solidFill>
                <a:srgbClr val="000000"/>
              </a:solidFill>
              <a:latin typeface="Times New Roman"/>
              <a:cs typeface="Times New Roman"/>
            </a:rPr>
            <a:t>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Олександр МЕНЗУЛ</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15725"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36878"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638175</xdr:colOff>
      <xdr:row>102</xdr:row>
      <xdr:rowOff>419099</xdr:rowOff>
    </xdr:from>
    <xdr:to>
      <xdr:col>10</xdr:col>
      <xdr:colOff>28575</xdr:colOff>
      <xdr:row>102</xdr:row>
      <xdr:rowOff>1114424</xdr:rowOff>
    </xdr:to>
    <xdr:sp macro="" textlink="">
      <xdr:nvSpPr>
        <xdr:cNvPr id="4" name="Rectangle 3"/>
        <xdr:cNvSpPr>
          <a:spLocks noChangeArrowheads="1"/>
        </xdr:cNvSpPr>
      </xdr:nvSpPr>
      <xdr:spPr bwMode="auto">
        <a:xfrm>
          <a:off x="638175" y="28346399"/>
          <a:ext cx="13487400"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Міський голова                                                                     Олександр МЕНЗУЛ</a:t>
          </a:r>
        </a:p>
      </xdr:txBody>
    </xdr:sp>
    <xdr:clientData/>
  </xdr:twoCellAnchor>
  <xdr:twoCellAnchor editAs="oneCell">
    <xdr:from>
      <xdr:col>6</xdr:col>
      <xdr:colOff>762001</xdr:colOff>
      <xdr:row>0</xdr:row>
      <xdr:rowOff>84667</xdr:rowOff>
    </xdr:from>
    <xdr:to>
      <xdr:col>9</xdr:col>
      <xdr:colOff>352426</xdr:colOff>
      <xdr:row>3</xdr:row>
      <xdr:rowOff>481542</xdr:rowOff>
    </xdr:to>
    <xdr:sp macro="" textlink="">
      <xdr:nvSpPr>
        <xdr:cNvPr id="5" name="Text Box 1"/>
        <xdr:cNvSpPr txBox="1">
          <a:spLocks noChangeArrowheads="1"/>
        </xdr:cNvSpPr>
      </xdr:nvSpPr>
      <xdr:spPr bwMode="auto">
        <a:xfrm>
          <a:off x="12058651"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6</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24 вересня 2021 року № 843</a:t>
          </a:r>
        </a:p>
        <a:p>
          <a:pPr algn="l" rtl="0">
            <a:defRPr sz="1000"/>
          </a:pPr>
          <a:endParaRPr lang="ru-RU" sz="1400" b="0" i="0" u="none" strike="noStrike" baseline="0">
            <a:solidFill>
              <a:srgbClr val="000000"/>
            </a:solidFill>
            <a:latin typeface="Times New Roman"/>
            <a:cs typeface="Times New Roman"/>
          </a:endParaRP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tabSelected="1" view="pageBreakPreview" zoomScale="106" zoomScaleNormal="100" zoomScaleSheetLayoutView="106" zoomScalePageLayoutView="62" workbookViewId="0">
      <selection activeCell="D92" sqref="D92"/>
    </sheetView>
  </sheetViews>
  <sheetFormatPr defaultColWidth="9.140625" defaultRowHeight="12.75" x14ac:dyDescent="0.2"/>
  <cols>
    <col min="1" max="1" width="12.140625" style="1" customWidth="1"/>
    <col min="2" max="2" width="52.7109375" style="1" customWidth="1"/>
    <col min="3" max="4" width="12.42578125" style="1" customWidth="1"/>
    <col min="5" max="5" width="8.7109375" style="1" customWidth="1"/>
    <col min="6" max="6" width="10" style="1" customWidth="1"/>
    <col min="7" max="7" width="16.28515625" style="1" customWidth="1"/>
    <col min="8" max="16384" width="9.140625" style="1"/>
  </cols>
  <sheetData>
    <row r="1" spans="1:6" ht="26.25" x14ac:dyDescent="0.4">
      <c r="A1" s="260"/>
      <c r="B1" s="261"/>
      <c r="C1" s="668"/>
      <c r="D1" s="668"/>
      <c r="E1" s="668"/>
      <c r="F1" s="668"/>
    </row>
    <row r="2" spans="1:6" ht="15.75" customHeight="1" x14ac:dyDescent="0.35">
      <c r="A2" s="260"/>
      <c r="C2" s="668"/>
      <c r="D2" s="668"/>
      <c r="E2" s="668"/>
      <c r="F2" s="668"/>
    </row>
    <row r="3" spans="1:6" ht="14.25" customHeight="1" x14ac:dyDescent="0.35">
      <c r="A3" s="260"/>
      <c r="C3" s="561"/>
      <c r="D3" s="668"/>
      <c r="E3" s="668"/>
      <c r="F3" s="668"/>
    </row>
    <row r="4" spans="1:6" ht="17.25" customHeight="1" x14ac:dyDescent="0.35">
      <c r="A4" s="260"/>
      <c r="B4" s="260"/>
      <c r="C4" s="260"/>
      <c r="D4" s="260"/>
      <c r="E4" s="260"/>
      <c r="F4" s="260"/>
    </row>
    <row r="5" spans="1:6" ht="49.5" customHeight="1" x14ac:dyDescent="0.2">
      <c r="A5" s="669" t="s">
        <v>652</v>
      </c>
      <c r="B5" s="669"/>
      <c r="C5" s="669"/>
      <c r="D5" s="669"/>
      <c r="E5" s="669"/>
      <c r="F5" s="669"/>
    </row>
    <row r="6" spans="1:6" ht="15" customHeight="1" x14ac:dyDescent="0.3">
      <c r="A6" s="670">
        <v>17532000000</v>
      </c>
      <c r="B6" s="670"/>
      <c r="C6" s="562"/>
      <c r="D6" s="562"/>
      <c r="E6" s="562"/>
      <c r="F6" s="562"/>
    </row>
    <row r="7" spans="1:6" ht="12.75" customHeight="1" x14ac:dyDescent="0.25">
      <c r="A7" s="563" t="s">
        <v>5</v>
      </c>
      <c r="C7" s="562"/>
      <c r="D7" s="562"/>
      <c r="E7" s="562"/>
      <c r="F7" s="562"/>
    </row>
    <row r="8" spans="1:6" ht="15" customHeight="1" x14ac:dyDescent="0.25">
      <c r="A8" s="491"/>
      <c r="B8" s="492"/>
      <c r="C8" s="492"/>
      <c r="D8" s="493"/>
      <c r="E8" s="493"/>
      <c r="F8" s="564" t="s">
        <v>0</v>
      </c>
    </row>
    <row r="9" spans="1:6" ht="33" customHeight="1" x14ac:dyDescent="0.2">
      <c r="A9" s="671" t="s">
        <v>435</v>
      </c>
      <c r="B9" s="673" t="s">
        <v>436</v>
      </c>
      <c r="C9" s="673" t="s">
        <v>4</v>
      </c>
      <c r="D9" s="675" t="s">
        <v>1</v>
      </c>
      <c r="E9" s="677" t="s">
        <v>2</v>
      </c>
      <c r="F9" s="678"/>
    </row>
    <row r="10" spans="1:6" ht="61.5" customHeight="1" x14ac:dyDescent="0.2">
      <c r="A10" s="672"/>
      <c r="B10" s="674"/>
      <c r="C10" s="674"/>
      <c r="D10" s="676"/>
      <c r="E10" s="175" t="s">
        <v>4</v>
      </c>
      <c r="F10" s="652" t="s">
        <v>437</v>
      </c>
    </row>
    <row r="11" spans="1:6" ht="17.25" customHeight="1" x14ac:dyDescent="0.2">
      <c r="A11" s="565">
        <v>1</v>
      </c>
      <c r="B11" s="566">
        <v>2</v>
      </c>
      <c r="C11" s="566" t="s">
        <v>438</v>
      </c>
      <c r="D11" s="567">
        <v>4</v>
      </c>
      <c r="E11" s="568">
        <v>5</v>
      </c>
      <c r="F11" s="565">
        <v>6</v>
      </c>
    </row>
    <row r="12" spans="1:6" ht="30" hidden="1" customHeight="1" x14ac:dyDescent="0.3">
      <c r="A12" s="569">
        <v>10000000</v>
      </c>
      <c r="B12" s="570" t="s">
        <v>439</v>
      </c>
      <c r="C12" s="571">
        <f>SUM(D12:E12)</f>
        <v>0</v>
      </c>
      <c r="D12" s="572">
        <f>SUM(D51,D33,D27,D13,D21)</f>
        <v>0</v>
      </c>
      <c r="E12" s="573"/>
      <c r="F12" s="574"/>
    </row>
    <row r="13" spans="1:6" ht="48" hidden="1" customHeight="1" x14ac:dyDescent="0.3">
      <c r="A13" s="575">
        <v>11000000</v>
      </c>
      <c r="B13" s="576" t="s">
        <v>440</v>
      </c>
      <c r="C13" s="571">
        <f>SUM(D13)</f>
        <v>0</v>
      </c>
      <c r="D13" s="577">
        <f>SUM(D14,D19)</f>
        <v>0</v>
      </c>
      <c r="E13" s="578"/>
      <c r="F13" s="579"/>
    </row>
    <row r="14" spans="1:6" ht="30" hidden="1" customHeight="1" x14ac:dyDescent="0.3">
      <c r="A14" s="575">
        <v>11010000</v>
      </c>
      <c r="B14" s="576" t="s">
        <v>441</v>
      </c>
      <c r="C14" s="571">
        <f>SUM(D14)</f>
        <v>0</v>
      </c>
      <c r="D14" s="577">
        <f>SUM(D15:D18)</f>
        <v>0</v>
      </c>
      <c r="E14" s="578"/>
      <c r="F14" s="579"/>
    </row>
    <row r="15" spans="1:6" ht="78" hidden="1" customHeight="1" x14ac:dyDescent="0.3">
      <c r="A15" s="580">
        <v>11010100</v>
      </c>
      <c r="B15" s="581" t="s">
        <v>442</v>
      </c>
      <c r="C15" s="582">
        <f>SUM(D15)</f>
        <v>0</v>
      </c>
      <c r="D15" s="582"/>
      <c r="E15" s="578"/>
      <c r="F15" s="579"/>
    </row>
    <row r="16" spans="1:6" ht="101.25" hidden="1" customHeight="1" x14ac:dyDescent="0.3">
      <c r="A16" s="580">
        <v>11010200</v>
      </c>
      <c r="B16" s="581" t="s">
        <v>443</v>
      </c>
      <c r="C16" s="582">
        <f t="shared" ref="C16:C32" si="0">SUM(D16)</f>
        <v>0</v>
      </c>
      <c r="D16" s="582"/>
      <c r="E16" s="578"/>
      <c r="F16" s="579"/>
    </row>
    <row r="17" spans="1:7" ht="83.25" hidden="1" customHeight="1" x14ac:dyDescent="0.3">
      <c r="A17" s="580">
        <v>11010400</v>
      </c>
      <c r="B17" s="581" t="s">
        <v>444</v>
      </c>
      <c r="C17" s="582">
        <f t="shared" si="0"/>
        <v>0</v>
      </c>
      <c r="D17" s="582"/>
      <c r="E17" s="578"/>
      <c r="F17" s="579"/>
    </row>
    <row r="18" spans="1:7" ht="53.25" hidden="1" customHeight="1" x14ac:dyDescent="0.3">
      <c r="A18" s="580">
        <v>11010500</v>
      </c>
      <c r="B18" s="581" t="s">
        <v>445</v>
      </c>
      <c r="C18" s="582">
        <f t="shared" si="0"/>
        <v>0</v>
      </c>
      <c r="D18" s="582"/>
      <c r="E18" s="578"/>
      <c r="F18" s="579"/>
    </row>
    <row r="19" spans="1:7" ht="27.75" hidden="1" customHeight="1" x14ac:dyDescent="0.3">
      <c r="A19" s="583">
        <v>11020000</v>
      </c>
      <c r="B19" s="584" t="s">
        <v>446</v>
      </c>
      <c r="C19" s="585">
        <f>SUM(D19)</f>
        <v>0</v>
      </c>
      <c r="D19" s="585">
        <f>SUM(D20)</f>
        <v>0</v>
      </c>
      <c r="E19" s="578"/>
      <c r="F19" s="579"/>
    </row>
    <row r="20" spans="1:7" ht="52.5" hidden="1" customHeight="1" x14ac:dyDescent="0.3">
      <c r="A20" s="586">
        <v>11020200</v>
      </c>
      <c r="B20" s="587" t="s">
        <v>447</v>
      </c>
      <c r="C20" s="582">
        <f t="shared" si="0"/>
        <v>0</v>
      </c>
      <c r="D20" s="582"/>
      <c r="E20" s="578"/>
      <c r="F20" s="579"/>
    </row>
    <row r="21" spans="1:7" ht="52.5" hidden="1" customHeight="1" x14ac:dyDescent="0.3">
      <c r="A21" s="583">
        <v>13000000</v>
      </c>
      <c r="B21" s="588" t="s">
        <v>448</v>
      </c>
      <c r="C21" s="585">
        <f t="shared" si="0"/>
        <v>0</v>
      </c>
      <c r="D21" s="585">
        <f>SUM(D22,D25)</f>
        <v>0</v>
      </c>
      <c r="E21" s="578"/>
      <c r="F21" s="579"/>
    </row>
    <row r="22" spans="1:7" ht="47.45" hidden="1" customHeight="1" x14ac:dyDescent="0.3">
      <c r="A22" s="583">
        <v>13010000</v>
      </c>
      <c r="B22" s="588" t="s">
        <v>626</v>
      </c>
      <c r="C22" s="585">
        <f t="shared" si="0"/>
        <v>0</v>
      </c>
      <c r="D22" s="585">
        <f>SUM(D23:D24)</f>
        <v>0</v>
      </c>
      <c r="E22" s="578"/>
      <c r="F22" s="579"/>
    </row>
    <row r="23" spans="1:7" ht="78.75" hidden="1" customHeight="1" x14ac:dyDescent="0.3">
      <c r="A23" s="586">
        <v>13010100</v>
      </c>
      <c r="B23" s="587" t="s">
        <v>449</v>
      </c>
      <c r="C23" s="582">
        <f t="shared" si="0"/>
        <v>0</v>
      </c>
      <c r="D23" s="582"/>
      <c r="E23" s="578"/>
      <c r="F23" s="579"/>
    </row>
    <row r="24" spans="1:7" ht="99.75" hidden="1" customHeight="1" x14ac:dyDescent="0.3">
      <c r="A24" s="586">
        <v>13010200</v>
      </c>
      <c r="B24" s="587" t="s">
        <v>450</v>
      </c>
      <c r="C24" s="582">
        <f t="shared" si="0"/>
        <v>0</v>
      </c>
      <c r="D24" s="582"/>
      <c r="E24" s="578"/>
      <c r="F24" s="579"/>
    </row>
    <row r="25" spans="1:7" ht="30" hidden="1" customHeight="1" x14ac:dyDescent="0.3">
      <c r="A25" s="583">
        <v>13030000</v>
      </c>
      <c r="B25" s="589" t="s">
        <v>618</v>
      </c>
      <c r="C25" s="585">
        <f t="shared" si="0"/>
        <v>0</v>
      </c>
      <c r="D25" s="585">
        <f>SUM(D26)</f>
        <v>0</v>
      </c>
      <c r="E25" s="578"/>
      <c r="F25" s="579"/>
    </row>
    <row r="26" spans="1:7" ht="52.9" hidden="1" customHeight="1" x14ac:dyDescent="0.3">
      <c r="A26" s="586">
        <v>13030100</v>
      </c>
      <c r="B26" s="587" t="s">
        <v>619</v>
      </c>
      <c r="C26" s="582">
        <f t="shared" si="0"/>
        <v>0</v>
      </c>
      <c r="D26" s="582"/>
      <c r="E26" s="578"/>
      <c r="F26" s="579"/>
    </row>
    <row r="27" spans="1:7" ht="30" hidden="1" customHeight="1" x14ac:dyDescent="0.3">
      <c r="A27" s="575">
        <v>14000000</v>
      </c>
      <c r="B27" s="590" t="s">
        <v>451</v>
      </c>
      <c r="C27" s="591">
        <f t="shared" si="0"/>
        <v>0</v>
      </c>
      <c r="D27" s="585">
        <f>SUM(D32,D28,D30)</f>
        <v>0</v>
      </c>
      <c r="E27" s="582"/>
      <c r="F27" s="592"/>
    </row>
    <row r="28" spans="1:7" ht="51.75" hidden="1" customHeight="1" x14ac:dyDescent="0.3">
      <c r="A28" s="580">
        <v>14020000</v>
      </c>
      <c r="B28" s="593" t="s">
        <v>452</v>
      </c>
      <c r="C28" s="582">
        <f>SUM(C29)</f>
        <v>0</v>
      </c>
      <c r="D28" s="582"/>
      <c r="E28" s="582"/>
      <c r="F28" s="592"/>
      <c r="G28" s="262"/>
    </row>
    <row r="29" spans="1:7" ht="30" hidden="1" customHeight="1" x14ac:dyDescent="0.3">
      <c r="A29" s="580">
        <v>14021900</v>
      </c>
      <c r="B29" s="581" t="s">
        <v>453</v>
      </c>
      <c r="C29" s="582">
        <f>SUM(D29)</f>
        <v>0</v>
      </c>
      <c r="D29" s="582"/>
      <c r="E29" s="582"/>
      <c r="F29" s="592"/>
    </row>
    <row r="30" spans="1:7" ht="49.5" hidden="1" customHeight="1" x14ac:dyDescent="0.3">
      <c r="A30" s="580">
        <v>14030000</v>
      </c>
      <c r="B30" s="594" t="s">
        <v>454</v>
      </c>
      <c r="C30" s="582">
        <f>SUM(C31)</f>
        <v>0</v>
      </c>
      <c r="D30" s="582"/>
      <c r="E30" s="582"/>
      <c r="F30" s="592"/>
    </row>
    <row r="31" spans="1:7" ht="30" hidden="1" customHeight="1" x14ac:dyDescent="0.3">
      <c r="A31" s="580">
        <v>14031900</v>
      </c>
      <c r="B31" s="581" t="s">
        <v>453</v>
      </c>
      <c r="C31" s="582">
        <f>SUM(D31)</f>
        <v>0</v>
      </c>
      <c r="D31" s="582"/>
      <c r="E31" s="582"/>
      <c r="F31" s="592"/>
    </row>
    <row r="32" spans="1:7" ht="47.25" hidden="1" customHeight="1" x14ac:dyDescent="0.3">
      <c r="A32" s="580">
        <v>14040000</v>
      </c>
      <c r="B32" s="581" t="s">
        <v>455</v>
      </c>
      <c r="C32" s="582">
        <f t="shared" si="0"/>
        <v>0</v>
      </c>
      <c r="D32" s="582"/>
      <c r="E32" s="582"/>
      <c r="F32" s="592"/>
    </row>
    <row r="33" spans="1:7" ht="27" hidden="1" customHeight="1" x14ac:dyDescent="0.3">
      <c r="A33" s="575">
        <v>18000000</v>
      </c>
      <c r="B33" s="576" t="s">
        <v>456</v>
      </c>
      <c r="C33" s="591">
        <f>SUM(D33)</f>
        <v>0</v>
      </c>
      <c r="D33" s="585">
        <f>SUM(D47,D44,D34)</f>
        <v>0</v>
      </c>
      <c r="E33" s="585"/>
      <c r="F33" s="595"/>
    </row>
    <row r="34" spans="1:7" ht="26.25" hidden="1" customHeight="1" x14ac:dyDescent="0.3">
      <c r="A34" s="575">
        <v>18010000</v>
      </c>
      <c r="B34" s="596" t="s">
        <v>457</v>
      </c>
      <c r="C34" s="591">
        <f>SUM(D34)</f>
        <v>0</v>
      </c>
      <c r="D34" s="585">
        <f>SUM(D35:D43)</f>
        <v>0</v>
      </c>
      <c r="E34" s="585"/>
      <c r="F34" s="595"/>
    </row>
    <row r="35" spans="1:7" ht="75.75" hidden="1" customHeight="1" x14ac:dyDescent="0.3">
      <c r="A35" s="580">
        <v>18010100</v>
      </c>
      <c r="B35" s="597" t="s">
        <v>458</v>
      </c>
      <c r="C35" s="582">
        <f t="shared" ref="C35:C50" si="1">SUM(D35)</f>
        <v>0</v>
      </c>
      <c r="D35" s="582"/>
      <c r="E35" s="582"/>
      <c r="F35" s="598"/>
      <c r="G35" s="263"/>
    </row>
    <row r="36" spans="1:7" ht="75" hidden="1" customHeight="1" x14ac:dyDescent="0.3">
      <c r="A36" s="580">
        <v>18010200</v>
      </c>
      <c r="B36" s="599" t="s">
        <v>459</v>
      </c>
      <c r="C36" s="582">
        <f t="shared" si="1"/>
        <v>0</v>
      </c>
      <c r="D36" s="582"/>
      <c r="E36" s="582"/>
      <c r="F36" s="598"/>
      <c r="G36" s="264"/>
    </row>
    <row r="37" spans="1:7" ht="81" hidden="1" customHeight="1" x14ac:dyDescent="0.3">
      <c r="A37" s="600">
        <v>18010300</v>
      </c>
      <c r="B37" s="597" t="s">
        <v>460</v>
      </c>
      <c r="C37" s="582">
        <f t="shared" si="1"/>
        <v>0</v>
      </c>
      <c r="D37" s="582"/>
      <c r="E37" s="582"/>
      <c r="F37" s="598"/>
      <c r="G37" s="264"/>
    </row>
    <row r="38" spans="1:7" ht="76.5" hidden="1" customHeight="1" x14ac:dyDescent="0.3">
      <c r="A38" s="580">
        <v>18010400</v>
      </c>
      <c r="B38" s="597" t="s">
        <v>461</v>
      </c>
      <c r="C38" s="582">
        <f t="shared" si="1"/>
        <v>0</v>
      </c>
      <c r="D38" s="582"/>
      <c r="E38" s="582"/>
      <c r="F38" s="598"/>
      <c r="G38" s="264"/>
    </row>
    <row r="39" spans="1:7" ht="30" hidden="1" customHeight="1" x14ac:dyDescent="0.3">
      <c r="A39" s="580">
        <v>18010500</v>
      </c>
      <c r="B39" s="601" t="s">
        <v>462</v>
      </c>
      <c r="C39" s="582">
        <f t="shared" si="1"/>
        <v>0</v>
      </c>
      <c r="D39" s="582"/>
      <c r="E39" s="602"/>
      <c r="F39" s="592"/>
      <c r="G39" s="263"/>
    </row>
    <row r="40" spans="1:7" ht="30" hidden="1" customHeight="1" x14ac:dyDescent="0.3">
      <c r="A40" s="580">
        <v>18010600</v>
      </c>
      <c r="B40" s="601" t="s">
        <v>463</v>
      </c>
      <c r="C40" s="582">
        <f t="shared" si="1"/>
        <v>0</v>
      </c>
      <c r="D40" s="582"/>
      <c r="E40" s="602"/>
      <c r="F40" s="592"/>
    </row>
    <row r="41" spans="1:7" ht="30" hidden="1" customHeight="1" x14ac:dyDescent="0.3">
      <c r="A41" s="580">
        <v>18010700</v>
      </c>
      <c r="B41" s="601" t="s">
        <v>464</v>
      </c>
      <c r="C41" s="582">
        <f t="shared" si="1"/>
        <v>0</v>
      </c>
      <c r="D41" s="582"/>
      <c r="E41" s="602"/>
      <c r="F41" s="592"/>
    </row>
    <row r="42" spans="1:7" ht="30" hidden="1" customHeight="1" x14ac:dyDescent="0.3">
      <c r="A42" s="580">
        <v>18010900</v>
      </c>
      <c r="B42" s="601" t="s">
        <v>465</v>
      </c>
      <c r="C42" s="582">
        <f t="shared" si="1"/>
        <v>0</v>
      </c>
      <c r="D42" s="582"/>
      <c r="E42" s="602"/>
      <c r="F42" s="592"/>
    </row>
    <row r="43" spans="1:7" ht="30" hidden="1" customHeight="1" x14ac:dyDescent="0.3">
      <c r="A43" s="580">
        <v>18011000</v>
      </c>
      <c r="B43" s="601" t="s">
        <v>466</v>
      </c>
      <c r="C43" s="582">
        <f t="shared" si="1"/>
        <v>0</v>
      </c>
      <c r="D43" s="582"/>
      <c r="E43" s="602"/>
      <c r="F43" s="592"/>
    </row>
    <row r="44" spans="1:7" ht="30" hidden="1" customHeight="1" x14ac:dyDescent="0.3">
      <c r="A44" s="603">
        <v>18030000</v>
      </c>
      <c r="B44" s="604" t="s">
        <v>653</v>
      </c>
      <c r="C44" s="577"/>
      <c r="D44" s="585"/>
      <c r="E44" s="602"/>
      <c r="F44" s="592"/>
    </row>
    <row r="45" spans="1:7" ht="27" hidden="1" customHeight="1" x14ac:dyDescent="0.3">
      <c r="A45" s="605">
        <v>18030100</v>
      </c>
      <c r="B45" s="606" t="s">
        <v>467</v>
      </c>
      <c r="C45" s="582">
        <f t="shared" si="1"/>
        <v>0</v>
      </c>
      <c r="D45" s="582"/>
      <c r="E45" s="602"/>
      <c r="F45" s="592"/>
    </row>
    <row r="46" spans="1:7" ht="25.9" hidden="1" customHeight="1" x14ac:dyDescent="0.3">
      <c r="A46" s="607" t="s">
        <v>468</v>
      </c>
      <c r="B46" s="608" t="s">
        <v>469</v>
      </c>
      <c r="C46" s="582">
        <f t="shared" si="1"/>
        <v>0</v>
      </c>
      <c r="D46" s="582"/>
      <c r="E46" s="602"/>
      <c r="F46" s="592"/>
    </row>
    <row r="47" spans="1:7" ht="24.75" hidden="1" customHeight="1" x14ac:dyDescent="0.3">
      <c r="A47" s="575">
        <v>18050000</v>
      </c>
      <c r="B47" s="576" t="s">
        <v>470</v>
      </c>
      <c r="C47" s="577">
        <f>SUM(D47)</f>
        <v>0</v>
      </c>
      <c r="D47" s="585">
        <f>SUM(D48:D50)</f>
        <v>0</v>
      </c>
      <c r="E47" s="585"/>
      <c r="F47" s="595"/>
    </row>
    <row r="48" spans="1:7" ht="30" hidden="1" customHeight="1" x14ac:dyDescent="0.3">
      <c r="A48" s="580">
        <v>18050300</v>
      </c>
      <c r="B48" s="559" t="s">
        <v>471</v>
      </c>
      <c r="C48" s="582">
        <f t="shared" si="1"/>
        <v>0</v>
      </c>
      <c r="D48" s="582"/>
      <c r="E48" s="582"/>
      <c r="F48" s="598"/>
    </row>
    <row r="49" spans="1:7" ht="30" hidden="1" customHeight="1" x14ac:dyDescent="0.3">
      <c r="A49" s="580">
        <v>18050400</v>
      </c>
      <c r="B49" s="559" t="s">
        <v>472</v>
      </c>
      <c r="C49" s="582">
        <f t="shared" si="1"/>
        <v>0</v>
      </c>
      <c r="D49" s="582"/>
      <c r="E49" s="582"/>
      <c r="F49" s="598"/>
    </row>
    <row r="50" spans="1:7" ht="105.75" hidden="1" customHeight="1" x14ac:dyDescent="0.3">
      <c r="A50" s="580">
        <v>18050500</v>
      </c>
      <c r="B50" s="581" t="s">
        <v>620</v>
      </c>
      <c r="C50" s="582">
        <f t="shared" si="1"/>
        <v>0</v>
      </c>
      <c r="D50" s="582"/>
      <c r="E50" s="582"/>
      <c r="F50" s="598"/>
    </row>
    <row r="51" spans="1:7" ht="25.9" hidden="1" customHeight="1" x14ac:dyDescent="0.3">
      <c r="A51" s="575">
        <v>19000000</v>
      </c>
      <c r="B51" s="609" t="s">
        <v>473</v>
      </c>
      <c r="C51" s="577"/>
      <c r="D51" s="585"/>
      <c r="E51" s="585"/>
      <c r="F51" s="595"/>
    </row>
    <row r="52" spans="1:7" ht="27" hidden="1" customHeight="1" x14ac:dyDescent="0.3">
      <c r="A52" s="575">
        <v>19010000</v>
      </c>
      <c r="B52" s="609" t="s">
        <v>474</v>
      </c>
      <c r="C52" s="577"/>
      <c r="D52" s="585"/>
      <c r="E52" s="585"/>
      <c r="F52" s="595"/>
    </row>
    <row r="53" spans="1:7" ht="102" hidden="1" customHeight="1" x14ac:dyDescent="0.3">
      <c r="A53" s="580">
        <v>19010100</v>
      </c>
      <c r="B53" s="610" t="s">
        <v>621</v>
      </c>
      <c r="C53" s="611">
        <f>SUM(E53)</f>
        <v>0</v>
      </c>
      <c r="D53" s="582"/>
      <c r="E53" s="582"/>
      <c r="F53" s="598"/>
    </row>
    <row r="54" spans="1:7" ht="50.25" hidden="1" customHeight="1" x14ac:dyDescent="0.3">
      <c r="A54" s="580">
        <v>19010200</v>
      </c>
      <c r="B54" s="581" t="s">
        <v>475</v>
      </c>
      <c r="C54" s="611">
        <f>SUM(E54)</f>
        <v>0</v>
      </c>
      <c r="D54" s="582"/>
      <c r="E54" s="582"/>
      <c r="F54" s="598"/>
    </row>
    <row r="55" spans="1:7" ht="78" hidden="1" customHeight="1" x14ac:dyDescent="0.3">
      <c r="A55" s="580">
        <v>19010300</v>
      </c>
      <c r="B55" s="612" t="s">
        <v>476</v>
      </c>
      <c r="C55" s="611">
        <f>SUM(E55)</f>
        <v>0</v>
      </c>
      <c r="D55" s="582"/>
      <c r="E55" s="582"/>
      <c r="F55" s="598"/>
    </row>
    <row r="56" spans="1:7" ht="30" hidden="1" customHeight="1" x14ac:dyDescent="0.3">
      <c r="A56" s="575">
        <v>20000000</v>
      </c>
      <c r="B56" s="576" t="s">
        <v>477</v>
      </c>
      <c r="C56" s="591">
        <f>SUM(D56,E56)</f>
        <v>0</v>
      </c>
      <c r="D56" s="585">
        <f>SUM(D75,D65,D57)</f>
        <v>0</v>
      </c>
      <c r="E56" s="585"/>
      <c r="F56" s="592"/>
      <c r="G56" s="263"/>
    </row>
    <row r="57" spans="1:7" ht="26.25" hidden="1" customHeight="1" x14ac:dyDescent="0.3">
      <c r="A57" s="575">
        <v>21000000</v>
      </c>
      <c r="B57" s="576" t="s">
        <v>478</v>
      </c>
      <c r="C57" s="591">
        <f t="shared" ref="C57:C66" si="2">SUM(D57)</f>
        <v>0</v>
      </c>
      <c r="D57" s="585">
        <f>SUM(D58,D60,D61)</f>
        <v>0</v>
      </c>
      <c r="E57" s="602"/>
      <c r="F57" s="592"/>
    </row>
    <row r="58" spans="1:7" ht="150" hidden="1" customHeight="1" x14ac:dyDescent="0.4">
      <c r="A58" s="575">
        <v>21010000</v>
      </c>
      <c r="B58" s="576" t="s">
        <v>479</v>
      </c>
      <c r="C58" s="591">
        <f t="shared" si="2"/>
        <v>0</v>
      </c>
      <c r="D58" s="585">
        <f>SUM(D59)</f>
        <v>0</v>
      </c>
      <c r="E58" s="602"/>
      <c r="F58" s="592"/>
      <c r="G58" s="265"/>
    </row>
    <row r="59" spans="1:7" s="266" customFormat="1" ht="76.900000000000006" hidden="1" customHeight="1" x14ac:dyDescent="0.3">
      <c r="A59" s="580">
        <v>21010300</v>
      </c>
      <c r="B59" s="601" t="s">
        <v>480</v>
      </c>
      <c r="C59" s="582">
        <f>SUM(D59)</f>
        <v>0</v>
      </c>
      <c r="D59" s="582"/>
      <c r="E59" s="602"/>
      <c r="F59" s="592"/>
    </row>
    <row r="60" spans="1:7" s="266" customFormat="1" ht="55.9" hidden="1" customHeight="1" x14ac:dyDescent="0.3">
      <c r="A60" s="580">
        <v>21050000</v>
      </c>
      <c r="B60" s="601" t="s">
        <v>481</v>
      </c>
      <c r="C60" s="582">
        <f>SUM(D60)</f>
        <v>0</v>
      </c>
      <c r="D60" s="582"/>
      <c r="E60" s="602"/>
      <c r="F60" s="592"/>
    </row>
    <row r="61" spans="1:7" ht="27.75" hidden="1" customHeight="1" x14ac:dyDescent="0.3">
      <c r="A61" s="575">
        <v>21080000</v>
      </c>
      <c r="B61" s="576" t="s">
        <v>482</v>
      </c>
      <c r="C61" s="591">
        <f t="shared" si="2"/>
        <v>0</v>
      </c>
      <c r="D61" s="585">
        <f>SUM(D62:D64)</f>
        <v>0</v>
      </c>
      <c r="E61" s="613"/>
      <c r="F61" s="614"/>
    </row>
    <row r="62" spans="1:7" ht="28.5" hidden="1" customHeight="1" x14ac:dyDescent="0.3">
      <c r="A62" s="580">
        <v>21081100</v>
      </c>
      <c r="B62" s="601" t="s">
        <v>483</v>
      </c>
      <c r="C62" s="582">
        <f>SUM(D62)</f>
        <v>0</v>
      </c>
      <c r="D62" s="582"/>
      <c r="E62" s="602"/>
      <c r="F62" s="592"/>
    </row>
    <row r="63" spans="1:7" ht="75.75" hidden="1" customHeight="1" x14ac:dyDescent="0.3">
      <c r="A63" s="580">
        <v>21081500</v>
      </c>
      <c r="B63" s="601" t="s">
        <v>484</v>
      </c>
      <c r="C63" s="582">
        <f>SUM(D63)</f>
        <v>0</v>
      </c>
      <c r="D63" s="582"/>
      <c r="E63" s="602"/>
      <c r="F63" s="592"/>
    </row>
    <row r="64" spans="1:7" ht="118.9" hidden="1" customHeight="1" x14ac:dyDescent="0.3">
      <c r="A64" s="580">
        <v>21082400</v>
      </c>
      <c r="B64" s="601" t="s">
        <v>622</v>
      </c>
      <c r="C64" s="582">
        <f>SUM(D64)</f>
        <v>0</v>
      </c>
      <c r="D64" s="582"/>
      <c r="E64" s="602"/>
      <c r="F64" s="592"/>
    </row>
    <row r="65" spans="1:6" ht="52.5" hidden="1" customHeight="1" x14ac:dyDescent="0.3">
      <c r="A65" s="575">
        <v>22000000</v>
      </c>
      <c r="B65" s="576" t="s">
        <v>485</v>
      </c>
      <c r="C65" s="591">
        <f t="shared" si="2"/>
        <v>0</v>
      </c>
      <c r="D65" s="585">
        <f>SUM(D72,D70,D66)</f>
        <v>0</v>
      </c>
      <c r="E65" s="602"/>
      <c r="F65" s="592"/>
    </row>
    <row r="66" spans="1:6" ht="30" hidden="1" customHeight="1" x14ac:dyDescent="0.3">
      <c r="A66" s="575">
        <v>22010000</v>
      </c>
      <c r="B66" s="576" t="s">
        <v>486</v>
      </c>
      <c r="C66" s="591">
        <f t="shared" si="2"/>
        <v>0</v>
      </c>
      <c r="D66" s="585">
        <f>SUM(D67:D69)</f>
        <v>0</v>
      </c>
      <c r="E66" s="602"/>
      <c r="F66" s="592"/>
    </row>
    <row r="67" spans="1:6" ht="76.5" hidden="1" customHeight="1" x14ac:dyDescent="0.3">
      <c r="A67" s="580">
        <v>22010300</v>
      </c>
      <c r="B67" s="615" t="s">
        <v>487</v>
      </c>
      <c r="C67" s="582">
        <f>SUM(D67)</f>
        <v>0</v>
      </c>
      <c r="D67" s="582"/>
      <c r="E67" s="602"/>
      <c r="F67" s="592"/>
    </row>
    <row r="68" spans="1:6" ht="28.5" hidden="1" customHeight="1" x14ac:dyDescent="0.3">
      <c r="A68" s="580">
        <v>22012500</v>
      </c>
      <c r="B68" s="601" t="s">
        <v>488</v>
      </c>
      <c r="C68" s="582">
        <f>SUM(D68)</f>
        <v>0</v>
      </c>
      <c r="D68" s="582"/>
      <c r="E68" s="602"/>
      <c r="F68" s="592"/>
    </row>
    <row r="69" spans="1:6" ht="54" hidden="1" customHeight="1" x14ac:dyDescent="0.3">
      <c r="A69" s="580">
        <v>22012600</v>
      </c>
      <c r="B69" s="543" t="s">
        <v>489</v>
      </c>
      <c r="C69" s="582">
        <f>SUM(D69)</f>
        <v>0</v>
      </c>
      <c r="D69" s="582"/>
      <c r="E69" s="602"/>
      <c r="F69" s="592"/>
    </row>
    <row r="70" spans="1:6" ht="76.900000000000006" hidden="1" customHeight="1" x14ac:dyDescent="0.3">
      <c r="A70" s="575">
        <v>22080000</v>
      </c>
      <c r="B70" s="616" t="s">
        <v>490</v>
      </c>
      <c r="C70" s="591">
        <f>SUM(D70)</f>
        <v>0</v>
      </c>
      <c r="D70" s="585">
        <f>SUM(D71)</f>
        <v>0</v>
      </c>
      <c r="E70" s="613"/>
      <c r="F70" s="614"/>
    </row>
    <row r="71" spans="1:6" ht="79.150000000000006" hidden="1" customHeight="1" x14ac:dyDescent="0.3">
      <c r="A71" s="580">
        <v>22080400</v>
      </c>
      <c r="B71" s="601" t="s">
        <v>491</v>
      </c>
      <c r="C71" s="582">
        <f>SUM(D71)</f>
        <v>0</v>
      </c>
      <c r="D71" s="582"/>
      <c r="E71" s="602"/>
      <c r="F71" s="592"/>
    </row>
    <row r="72" spans="1:6" ht="27" hidden="1" customHeight="1" x14ac:dyDescent="0.3">
      <c r="A72" s="575">
        <v>22090000</v>
      </c>
      <c r="B72" s="576" t="s">
        <v>492</v>
      </c>
      <c r="C72" s="591">
        <f t="shared" ref="C72:C78" si="3">SUM(D72)</f>
        <v>0</v>
      </c>
      <c r="D72" s="585">
        <f>SUM(D73:D74)</f>
        <v>0</v>
      </c>
      <c r="E72" s="613"/>
      <c r="F72" s="614"/>
    </row>
    <row r="73" spans="1:6" ht="73.5" hidden="1" customHeight="1" x14ac:dyDescent="0.3">
      <c r="A73" s="580">
        <v>22090100</v>
      </c>
      <c r="B73" s="601" t="s">
        <v>493</v>
      </c>
      <c r="C73" s="582">
        <f t="shared" si="3"/>
        <v>0</v>
      </c>
      <c r="D73" s="582"/>
      <c r="E73" s="602"/>
      <c r="F73" s="592"/>
    </row>
    <row r="74" spans="1:6" ht="75.75" hidden="1" customHeight="1" x14ac:dyDescent="0.3">
      <c r="A74" s="580">
        <v>22090400</v>
      </c>
      <c r="B74" s="601" t="s">
        <v>494</v>
      </c>
      <c r="C74" s="582">
        <f t="shared" si="3"/>
        <v>0</v>
      </c>
      <c r="D74" s="582"/>
      <c r="E74" s="602"/>
      <c r="F74" s="592"/>
    </row>
    <row r="75" spans="1:6" ht="25.5" hidden="1" customHeight="1" x14ac:dyDescent="0.3">
      <c r="A75" s="575">
        <v>24000000</v>
      </c>
      <c r="B75" s="576" t="s">
        <v>495</v>
      </c>
      <c r="C75" s="591">
        <f>SUM(D75:E75)</f>
        <v>0</v>
      </c>
      <c r="D75" s="585">
        <f>SUM(D76)</f>
        <v>0</v>
      </c>
      <c r="E75" s="585"/>
      <c r="F75" s="614"/>
    </row>
    <row r="76" spans="1:6" ht="18.75" hidden="1" x14ac:dyDescent="0.3">
      <c r="A76" s="575">
        <v>24060000</v>
      </c>
      <c r="B76" s="576" t="s">
        <v>496</v>
      </c>
      <c r="C76" s="591">
        <f t="shared" si="3"/>
        <v>0</v>
      </c>
      <c r="D76" s="585">
        <f>SUM(D77,D78)</f>
        <v>0</v>
      </c>
      <c r="E76" s="585"/>
      <c r="F76" s="592"/>
    </row>
    <row r="77" spans="1:6" ht="18.75" hidden="1" x14ac:dyDescent="0.3">
      <c r="A77" s="580">
        <v>24060300</v>
      </c>
      <c r="B77" s="601" t="s">
        <v>496</v>
      </c>
      <c r="C77" s="582">
        <f t="shared" si="3"/>
        <v>0</v>
      </c>
      <c r="D77" s="582"/>
      <c r="E77" s="602"/>
      <c r="F77" s="592" t="s">
        <v>434</v>
      </c>
    </row>
    <row r="78" spans="1:6" ht="229.15" hidden="1" customHeight="1" x14ac:dyDescent="0.3">
      <c r="A78" s="580">
        <v>24062200</v>
      </c>
      <c r="B78" s="617" t="s">
        <v>623</v>
      </c>
      <c r="C78" s="582">
        <f t="shared" si="3"/>
        <v>0</v>
      </c>
      <c r="D78" s="582"/>
      <c r="E78" s="602"/>
      <c r="F78" s="592"/>
    </row>
    <row r="79" spans="1:6" ht="52.5" hidden="1" customHeight="1" x14ac:dyDescent="0.3">
      <c r="A79" s="580">
        <v>24170000</v>
      </c>
      <c r="B79" s="618" t="s">
        <v>497</v>
      </c>
      <c r="C79" s="582">
        <f t="shared" ref="C79:C84" si="4">SUM(E79)</f>
        <v>0</v>
      </c>
      <c r="D79" s="582"/>
      <c r="E79" s="582">
        <f>SUM(F79)</f>
        <v>0</v>
      </c>
      <c r="F79" s="592"/>
    </row>
    <row r="80" spans="1:6" ht="28.5" hidden="1" customHeight="1" x14ac:dyDescent="0.3">
      <c r="A80" s="575">
        <v>25000000</v>
      </c>
      <c r="B80" s="576" t="s">
        <v>498</v>
      </c>
      <c r="C80" s="585">
        <f t="shared" si="4"/>
        <v>0</v>
      </c>
      <c r="D80" s="602"/>
      <c r="E80" s="585">
        <f>SUM(E81)</f>
        <v>0</v>
      </c>
      <c r="F80" s="592"/>
    </row>
    <row r="81" spans="1:7" ht="51" hidden="1" customHeight="1" x14ac:dyDescent="0.3">
      <c r="A81" s="575">
        <v>25010000</v>
      </c>
      <c r="B81" s="576" t="s">
        <v>499</v>
      </c>
      <c r="C81" s="585">
        <f t="shared" si="4"/>
        <v>0</v>
      </c>
      <c r="D81" s="619"/>
      <c r="E81" s="585">
        <f>SUM(E82:E85)</f>
        <v>0</v>
      </c>
      <c r="F81" s="592"/>
    </row>
    <row r="82" spans="1:7" ht="51" hidden="1" customHeight="1" x14ac:dyDescent="0.3">
      <c r="A82" s="580">
        <v>25010100</v>
      </c>
      <c r="B82" s="601" t="s">
        <v>500</v>
      </c>
      <c r="C82" s="582">
        <f t="shared" si="4"/>
        <v>0</v>
      </c>
      <c r="D82" s="619"/>
      <c r="E82" s="620"/>
      <c r="F82" s="621"/>
    </row>
    <row r="83" spans="1:7" ht="51" hidden="1" customHeight="1" x14ac:dyDescent="0.3">
      <c r="A83" s="580">
        <v>25010200</v>
      </c>
      <c r="B83" s="601" t="s">
        <v>501</v>
      </c>
      <c r="C83" s="582">
        <f t="shared" si="4"/>
        <v>0</v>
      </c>
      <c r="D83" s="619"/>
      <c r="E83" s="620"/>
      <c r="F83" s="621"/>
    </row>
    <row r="84" spans="1:7" ht="76.150000000000006" hidden="1" customHeight="1" x14ac:dyDescent="0.3">
      <c r="A84" s="580">
        <v>25010300</v>
      </c>
      <c r="B84" s="601" t="s">
        <v>624</v>
      </c>
      <c r="C84" s="582">
        <f t="shared" si="4"/>
        <v>0</v>
      </c>
      <c r="D84" s="619"/>
      <c r="E84" s="620"/>
      <c r="F84" s="621"/>
    </row>
    <row r="85" spans="1:7" ht="47.45" hidden="1" customHeight="1" x14ac:dyDescent="0.3">
      <c r="A85" s="580">
        <v>25010400</v>
      </c>
      <c r="B85" s="543" t="s">
        <v>502</v>
      </c>
      <c r="C85" s="582"/>
      <c r="D85" s="622"/>
      <c r="E85" s="582"/>
      <c r="F85" s="598"/>
    </row>
    <row r="86" spans="1:7" ht="26.25" hidden="1" customHeight="1" x14ac:dyDescent="0.3">
      <c r="A86" s="583">
        <v>30000000</v>
      </c>
      <c r="B86" s="584" t="s">
        <v>503</v>
      </c>
      <c r="C86" s="585">
        <f>SUM(E86)</f>
        <v>0</v>
      </c>
      <c r="D86" s="622"/>
      <c r="E86" s="585">
        <f>SUM(F86)</f>
        <v>0</v>
      </c>
      <c r="F86" s="595">
        <f>SUM(F87)</f>
        <v>0</v>
      </c>
    </row>
    <row r="87" spans="1:7" ht="27" hidden="1" customHeight="1" x14ac:dyDescent="0.3">
      <c r="A87" s="583">
        <v>33000000</v>
      </c>
      <c r="B87" s="623" t="s">
        <v>504</v>
      </c>
      <c r="C87" s="585">
        <f>SUM(E87)</f>
        <v>0</v>
      </c>
      <c r="D87" s="624"/>
      <c r="E87" s="585">
        <f>SUM(F87)</f>
        <v>0</v>
      </c>
      <c r="F87" s="595">
        <f>SUM(F88)</f>
        <v>0</v>
      </c>
    </row>
    <row r="88" spans="1:7" ht="26.25" hidden="1" customHeight="1" x14ac:dyDescent="0.3">
      <c r="A88" s="586">
        <v>33010000</v>
      </c>
      <c r="B88" s="625" t="s">
        <v>505</v>
      </c>
      <c r="C88" s="582">
        <f>SUM(E88)</f>
        <v>0</v>
      </c>
      <c r="D88" s="622"/>
      <c r="E88" s="582">
        <f>SUM(F88)</f>
        <v>0</v>
      </c>
      <c r="F88" s="598"/>
    </row>
    <row r="89" spans="1:7" ht="99" hidden="1" customHeight="1" x14ac:dyDescent="0.3">
      <c r="A89" s="580">
        <v>33010100</v>
      </c>
      <c r="B89" s="615" t="s">
        <v>506</v>
      </c>
      <c r="C89" s="582">
        <f>SUM(E89)</f>
        <v>0</v>
      </c>
      <c r="D89" s="622"/>
      <c r="E89" s="582">
        <f>SUM(F89)</f>
        <v>0</v>
      </c>
      <c r="F89" s="598"/>
    </row>
    <row r="90" spans="1:7" ht="48.75" hidden="1" customHeight="1" x14ac:dyDescent="0.3">
      <c r="A90" s="580"/>
      <c r="B90" s="576" t="s">
        <v>507</v>
      </c>
      <c r="C90" s="585">
        <f>SUM(C12,C56,C86)</f>
        <v>0</v>
      </c>
      <c r="D90" s="585">
        <f>SUM(D12,D56)</f>
        <v>0</v>
      </c>
      <c r="E90" s="585"/>
      <c r="F90" s="595"/>
      <c r="G90" s="267"/>
    </row>
    <row r="91" spans="1:7" ht="30" customHeight="1" x14ac:dyDescent="0.3">
      <c r="A91" s="575">
        <v>40000000</v>
      </c>
      <c r="B91" s="576" t="s">
        <v>508</v>
      </c>
      <c r="C91" s="591">
        <f>SUM(D91,E91)</f>
        <v>1499180</v>
      </c>
      <c r="D91" s="585">
        <f>SUM(D92)</f>
        <v>1499180</v>
      </c>
      <c r="E91" s="626"/>
      <c r="F91" s="627"/>
    </row>
    <row r="92" spans="1:7" ht="24" customHeight="1" x14ac:dyDescent="0.3">
      <c r="A92" s="575">
        <v>41000000</v>
      </c>
      <c r="B92" s="576" t="s">
        <v>509</v>
      </c>
      <c r="C92" s="591">
        <f>SUM(D92,E92)</f>
        <v>1499180</v>
      </c>
      <c r="D92" s="585">
        <f>SUM(D102,D100,D93)</f>
        <v>1499180</v>
      </c>
      <c r="E92" s="585"/>
      <c r="F92" s="614"/>
    </row>
    <row r="93" spans="1:7" ht="32.25" hidden="1" customHeight="1" x14ac:dyDescent="0.3">
      <c r="A93" s="575">
        <v>41030000</v>
      </c>
      <c r="B93" s="576" t="s">
        <v>510</v>
      </c>
      <c r="C93" s="591">
        <f>SUM(D93)</f>
        <v>0</v>
      </c>
      <c r="D93" s="585">
        <f>SUM(D94:D99)</f>
        <v>0</v>
      </c>
      <c r="E93" s="626"/>
      <c r="F93" s="628"/>
    </row>
    <row r="94" spans="1:7" ht="49.5" hidden="1" customHeight="1" x14ac:dyDescent="0.3">
      <c r="A94" s="629">
        <v>41033900</v>
      </c>
      <c r="B94" s="581" t="s">
        <v>511</v>
      </c>
      <c r="C94" s="582">
        <f>SUM(D94)</f>
        <v>0</v>
      </c>
      <c r="D94" s="582"/>
      <c r="E94" s="611"/>
      <c r="F94" s="630"/>
    </row>
    <row r="95" spans="1:7" ht="51" hidden="1" customHeight="1" x14ac:dyDescent="0.3">
      <c r="A95" s="629">
        <v>41034200</v>
      </c>
      <c r="B95" s="581" t="s">
        <v>625</v>
      </c>
      <c r="C95" s="582">
        <f>SUM(D95)</f>
        <v>0</v>
      </c>
      <c r="D95" s="582"/>
      <c r="E95" s="611"/>
      <c r="F95" s="630"/>
    </row>
    <row r="96" spans="1:7" ht="106.5" hidden="1" customHeight="1" x14ac:dyDescent="0.3">
      <c r="A96" s="629">
        <v>41035100</v>
      </c>
      <c r="B96" s="631" t="s">
        <v>513</v>
      </c>
      <c r="C96" s="582">
        <f t="shared" ref="C96" si="5">SUM(D96)</f>
        <v>0</v>
      </c>
      <c r="D96" s="582"/>
      <c r="E96" s="602"/>
      <c r="F96" s="592"/>
    </row>
    <row r="97" spans="1:6" ht="85.9" hidden="1" customHeight="1" x14ac:dyDescent="0.3">
      <c r="A97" s="629">
        <v>41034500</v>
      </c>
      <c r="B97" s="631" t="s">
        <v>512</v>
      </c>
      <c r="C97" s="582">
        <f>SUM(D97)</f>
        <v>0</v>
      </c>
      <c r="D97" s="582"/>
      <c r="E97" s="602"/>
      <c r="F97" s="592"/>
    </row>
    <row r="98" spans="1:6" ht="106.5" hidden="1" customHeight="1" x14ac:dyDescent="0.3">
      <c r="A98" s="629">
        <v>41035500</v>
      </c>
      <c r="B98" s="631" t="s">
        <v>613</v>
      </c>
      <c r="C98" s="582">
        <f>SUM(D98)</f>
        <v>0</v>
      </c>
      <c r="D98" s="582"/>
      <c r="E98" s="602"/>
      <c r="F98" s="592"/>
    </row>
    <row r="99" spans="1:6" ht="106.5" hidden="1" customHeight="1" x14ac:dyDescent="0.3">
      <c r="A99" s="629">
        <v>41035600</v>
      </c>
      <c r="B99" s="631" t="s">
        <v>614</v>
      </c>
      <c r="C99" s="582">
        <f>SUM(D99)</f>
        <v>0</v>
      </c>
      <c r="D99" s="582"/>
      <c r="E99" s="602"/>
      <c r="F99" s="592"/>
    </row>
    <row r="100" spans="1:6" ht="47.45" hidden="1" customHeight="1" x14ac:dyDescent="0.3">
      <c r="A100" s="632">
        <v>41040000</v>
      </c>
      <c r="B100" s="633" t="s">
        <v>514</v>
      </c>
      <c r="C100" s="585">
        <f>SUM(D100)</f>
        <v>0</v>
      </c>
      <c r="D100" s="585">
        <f>SUM(D101)</f>
        <v>0</v>
      </c>
      <c r="E100" s="602"/>
      <c r="F100" s="592"/>
    </row>
    <row r="101" spans="1:6" ht="102.75" hidden="1" customHeight="1" x14ac:dyDescent="0.3">
      <c r="A101" s="629">
        <v>41040200</v>
      </c>
      <c r="B101" s="631" t="s">
        <v>515</v>
      </c>
      <c r="C101" s="582">
        <f>SUM(D101)</f>
        <v>0</v>
      </c>
      <c r="D101" s="582"/>
      <c r="E101" s="602"/>
      <c r="F101" s="592"/>
    </row>
    <row r="102" spans="1:6" ht="35.25" customHeight="1" x14ac:dyDescent="0.3">
      <c r="A102" s="634">
        <v>41050000</v>
      </c>
      <c r="B102" s="590" t="s">
        <v>516</v>
      </c>
      <c r="C102" s="585">
        <f>SUM(C103:C115)</f>
        <v>1499180</v>
      </c>
      <c r="D102" s="585">
        <f>SUM(D103:D115)</f>
        <v>1499180</v>
      </c>
      <c r="E102" s="613"/>
      <c r="F102" s="614"/>
    </row>
    <row r="103" spans="1:6" ht="168" customHeight="1" x14ac:dyDescent="0.3">
      <c r="A103" s="629">
        <v>41050900</v>
      </c>
      <c r="B103" s="581" t="s">
        <v>654</v>
      </c>
      <c r="C103" s="582">
        <f>SUM(D103)</f>
        <v>555697</v>
      </c>
      <c r="D103" s="582">
        <v>555697</v>
      </c>
      <c r="E103" s="619"/>
      <c r="F103" s="635"/>
    </row>
    <row r="104" spans="1:6" ht="79.5" hidden="1" customHeight="1" x14ac:dyDescent="0.3">
      <c r="A104" s="629">
        <v>41051000</v>
      </c>
      <c r="B104" s="581" t="s">
        <v>517</v>
      </c>
      <c r="C104" s="582">
        <f>SUM(D104)</f>
        <v>0</v>
      </c>
      <c r="D104" s="582"/>
      <c r="E104" s="636"/>
      <c r="F104" s="637"/>
    </row>
    <row r="105" spans="1:6" ht="72.75" customHeight="1" x14ac:dyDescent="0.3">
      <c r="A105" s="629">
        <v>41051200</v>
      </c>
      <c r="B105" s="594" t="s">
        <v>518</v>
      </c>
      <c r="C105" s="582">
        <f>SUM(D105)</f>
        <v>934893</v>
      </c>
      <c r="D105" s="582">
        <v>934893</v>
      </c>
      <c r="E105" s="636"/>
      <c r="F105" s="637"/>
    </row>
    <row r="106" spans="1:6" ht="96.75" customHeight="1" x14ac:dyDescent="0.3">
      <c r="A106" s="629">
        <v>41051400</v>
      </c>
      <c r="B106" s="594" t="s">
        <v>655</v>
      </c>
      <c r="C106" s="582">
        <f>SUM(D106)</f>
        <v>8590</v>
      </c>
      <c r="D106" s="582">
        <v>8590</v>
      </c>
      <c r="E106" s="636"/>
      <c r="F106" s="637"/>
    </row>
    <row r="107" spans="1:6" ht="80.25" hidden="1" customHeight="1" x14ac:dyDescent="0.3">
      <c r="A107" s="629">
        <v>41051500</v>
      </c>
      <c r="B107" s="581" t="s">
        <v>519</v>
      </c>
      <c r="C107" s="582">
        <f>SUM(D107)</f>
        <v>0</v>
      </c>
      <c r="D107" s="582"/>
      <c r="E107" s="619"/>
      <c r="F107" s="635"/>
    </row>
    <row r="108" spans="1:6" ht="106.5" hidden="1" customHeight="1" x14ac:dyDescent="0.3">
      <c r="A108" s="629">
        <v>41052000</v>
      </c>
      <c r="B108" s="631" t="s">
        <v>520</v>
      </c>
      <c r="C108" s="582">
        <f t="shared" ref="C108:C109" si="6">SUM(D108)</f>
        <v>0</v>
      </c>
      <c r="D108" s="582"/>
      <c r="E108" s="582"/>
      <c r="F108" s="635"/>
    </row>
    <row r="109" spans="1:6" ht="34.5" hidden="1" customHeight="1" x14ac:dyDescent="0.3">
      <c r="A109" s="638">
        <v>41053900</v>
      </c>
      <c r="B109" s="639" t="s">
        <v>521</v>
      </c>
      <c r="C109" s="582">
        <f t="shared" si="6"/>
        <v>0</v>
      </c>
      <c r="D109" s="640"/>
      <c r="E109" s="640"/>
      <c r="F109" s="637"/>
    </row>
    <row r="110" spans="1:6" ht="34.5" hidden="1" customHeight="1" x14ac:dyDescent="0.2">
      <c r="A110" s="679">
        <v>41050400</v>
      </c>
      <c r="B110" s="681" t="s">
        <v>615</v>
      </c>
      <c r="C110" s="683">
        <f>SUM(D110)</f>
        <v>0</v>
      </c>
      <c r="D110" s="683"/>
      <c r="E110" s="683"/>
      <c r="F110" s="666"/>
    </row>
    <row r="111" spans="1:6" ht="390" hidden="1" customHeight="1" x14ac:dyDescent="0.2">
      <c r="A111" s="680"/>
      <c r="B111" s="682"/>
      <c r="C111" s="684"/>
      <c r="D111" s="684"/>
      <c r="E111" s="684"/>
      <c r="F111" s="667"/>
    </row>
    <row r="112" spans="1:6" ht="408.6" hidden="1" customHeight="1" x14ac:dyDescent="0.2">
      <c r="A112" s="679">
        <v>41050600</v>
      </c>
      <c r="B112" s="681" t="s">
        <v>616</v>
      </c>
      <c r="C112" s="683">
        <f>SUM(D112)</f>
        <v>0</v>
      </c>
      <c r="D112" s="683"/>
      <c r="E112" s="683"/>
      <c r="F112" s="666"/>
    </row>
    <row r="113" spans="1:7" ht="84" hidden="1" customHeight="1" x14ac:dyDescent="0.2">
      <c r="A113" s="680"/>
      <c r="B113" s="682"/>
      <c r="C113" s="684"/>
      <c r="D113" s="684"/>
      <c r="E113" s="684"/>
      <c r="F113" s="667"/>
    </row>
    <row r="114" spans="1:7" ht="29.45" hidden="1" customHeight="1" x14ac:dyDescent="0.3">
      <c r="A114" s="641">
        <v>41053900</v>
      </c>
      <c r="B114" s="642" t="s">
        <v>521</v>
      </c>
      <c r="C114" s="643">
        <f>SUM(E114)</f>
        <v>0</v>
      </c>
      <c r="D114" s="644"/>
      <c r="E114" s="643"/>
      <c r="F114" s="643"/>
    </row>
    <row r="115" spans="1:7" ht="75.599999999999994" hidden="1" customHeight="1" x14ac:dyDescent="0.3">
      <c r="A115" s="638">
        <v>41055000</v>
      </c>
      <c r="B115" s="645" t="s">
        <v>522</v>
      </c>
      <c r="C115" s="640">
        <f>SUM(D115)</f>
        <v>0</v>
      </c>
      <c r="D115" s="640"/>
      <c r="E115" s="640"/>
      <c r="F115" s="637"/>
    </row>
    <row r="116" spans="1:7" ht="25.5" customHeight="1" x14ac:dyDescent="0.3">
      <c r="A116" s="646"/>
      <c r="B116" s="647" t="s">
        <v>523</v>
      </c>
      <c r="C116" s="648">
        <f>SUM(D116:E116)</f>
        <v>1499180</v>
      </c>
      <c r="D116" s="648">
        <f>SUM(D90:D91)</f>
        <v>1499180</v>
      </c>
      <c r="E116" s="648"/>
      <c r="F116" s="649"/>
      <c r="G116" s="262"/>
    </row>
    <row r="117" spans="1:7" ht="61.5" customHeight="1" x14ac:dyDescent="0.35">
      <c r="A117" s="494"/>
      <c r="B117" s="495"/>
      <c r="C117" s="496"/>
      <c r="D117" s="497"/>
      <c r="E117" s="497"/>
      <c r="F117" s="498"/>
      <c r="G117" s="262"/>
    </row>
    <row r="118" spans="1:7" ht="32.25" customHeight="1" x14ac:dyDescent="0.3">
      <c r="A118" s="685" t="s">
        <v>674</v>
      </c>
      <c r="B118" s="685"/>
      <c r="C118" s="685"/>
      <c r="D118" s="685"/>
      <c r="E118" s="685"/>
      <c r="F118" s="685"/>
      <c r="G118" s="262"/>
    </row>
    <row r="119" spans="1:7" ht="33.75" customHeight="1" x14ac:dyDescent="0.35">
      <c r="A119" s="268"/>
      <c r="B119" s="269"/>
      <c r="C119" s="269"/>
      <c r="D119" s="270"/>
      <c r="E119" s="270"/>
      <c r="F119" s="270"/>
    </row>
    <row r="120" spans="1:7" ht="24.75" customHeight="1" x14ac:dyDescent="0.3">
      <c r="A120" s="271"/>
      <c r="B120" s="272"/>
      <c r="C120" s="272"/>
      <c r="D120" s="273"/>
      <c r="E120" s="273"/>
      <c r="F120" s="273"/>
    </row>
    <row r="121" spans="1:7" ht="23.25" x14ac:dyDescent="0.35">
      <c r="A121" s="274"/>
      <c r="B121" s="274"/>
      <c r="C121" s="274"/>
      <c r="D121" s="274"/>
      <c r="E121" s="274"/>
      <c r="F121" s="274"/>
    </row>
    <row r="122" spans="1:7" ht="23.25" x14ac:dyDescent="0.35">
      <c r="A122" s="275"/>
      <c r="B122" s="276"/>
      <c r="C122" s="276"/>
      <c r="D122" s="270"/>
      <c r="E122" s="270"/>
      <c r="F122" s="270"/>
    </row>
    <row r="123" spans="1:7" ht="21.75" customHeight="1" x14ac:dyDescent="0.35">
      <c r="A123" s="274"/>
      <c r="B123" s="274"/>
      <c r="C123" s="274"/>
      <c r="D123" s="274"/>
      <c r="E123" s="274"/>
      <c r="F123" s="274"/>
    </row>
    <row r="124" spans="1:7" ht="23.25" x14ac:dyDescent="0.35">
      <c r="A124" s="260"/>
      <c r="B124" s="260"/>
      <c r="C124" s="260"/>
      <c r="D124" s="260"/>
      <c r="E124" s="260"/>
      <c r="F124" s="260"/>
    </row>
    <row r="125" spans="1:7" ht="23.25" x14ac:dyDescent="0.35">
      <c r="A125" s="274"/>
      <c r="B125" s="274"/>
      <c r="C125" s="274"/>
      <c r="D125" s="274"/>
      <c r="E125" s="274"/>
      <c r="F125" s="274"/>
    </row>
    <row r="126" spans="1:7" ht="23.25" x14ac:dyDescent="0.35">
      <c r="A126" s="260"/>
      <c r="B126" s="260"/>
      <c r="C126" s="260"/>
      <c r="D126" s="260"/>
      <c r="E126" s="260"/>
      <c r="F126" s="260"/>
    </row>
    <row r="127" spans="1:7" ht="23.25" x14ac:dyDescent="0.35">
      <c r="A127" s="260"/>
      <c r="B127" s="260"/>
      <c r="C127" s="260"/>
      <c r="D127" s="260"/>
      <c r="E127" s="260"/>
      <c r="F127" s="260"/>
    </row>
    <row r="128" spans="1:7" ht="23.25" x14ac:dyDescent="0.35">
      <c r="A128" s="260"/>
      <c r="B128" s="260"/>
      <c r="C128" s="260"/>
      <c r="D128" s="260"/>
      <c r="E128" s="260"/>
      <c r="F128" s="260"/>
    </row>
    <row r="129" spans="1:6" ht="23.25" x14ac:dyDescent="0.35">
      <c r="A129" s="260"/>
      <c r="B129" s="260"/>
      <c r="C129" s="260"/>
      <c r="D129" s="260"/>
      <c r="E129" s="260"/>
      <c r="F129" s="260"/>
    </row>
    <row r="130" spans="1:6" ht="23.25" x14ac:dyDescent="0.35">
      <c r="A130" s="260"/>
      <c r="B130" s="260"/>
      <c r="C130" s="260"/>
      <c r="D130" s="260"/>
      <c r="E130" s="260"/>
      <c r="F130" s="260"/>
    </row>
    <row r="131" spans="1:6" ht="23.25" x14ac:dyDescent="0.35">
      <c r="A131" s="260"/>
      <c r="B131" s="260"/>
      <c r="C131" s="260"/>
      <c r="D131" s="260"/>
      <c r="E131" s="260"/>
      <c r="F131" s="260"/>
    </row>
    <row r="132" spans="1:6" ht="23.25" x14ac:dyDescent="0.35">
      <c r="A132" s="260"/>
      <c r="B132" s="260"/>
      <c r="C132" s="260"/>
      <c r="D132" s="260"/>
      <c r="E132" s="260"/>
      <c r="F132" s="260"/>
    </row>
    <row r="133" spans="1:6" ht="23.25" x14ac:dyDescent="0.35">
      <c r="A133" s="260"/>
      <c r="B133" s="260"/>
      <c r="C133" s="260"/>
      <c r="D133" s="260"/>
      <c r="E133" s="260"/>
      <c r="F133" s="260"/>
    </row>
    <row r="134" spans="1:6" ht="23.25" x14ac:dyDescent="0.35">
      <c r="A134" s="260"/>
      <c r="B134" s="260"/>
      <c r="C134" s="260"/>
      <c r="D134" s="260"/>
      <c r="E134" s="260"/>
      <c r="F134" s="260"/>
    </row>
    <row r="135" spans="1:6" ht="23.25" x14ac:dyDescent="0.35">
      <c r="A135" s="260"/>
      <c r="B135" s="260"/>
      <c r="C135" s="260"/>
      <c r="D135" s="260"/>
      <c r="E135" s="260"/>
      <c r="F135" s="260"/>
    </row>
    <row r="136" spans="1:6" ht="23.25" x14ac:dyDescent="0.35">
      <c r="A136" s="260"/>
      <c r="B136" s="260"/>
      <c r="C136" s="260"/>
      <c r="D136" s="260"/>
      <c r="E136" s="260"/>
      <c r="F136" s="260"/>
    </row>
    <row r="137" spans="1:6" ht="23.25" x14ac:dyDescent="0.35">
      <c r="A137" s="274"/>
      <c r="B137" s="274"/>
      <c r="C137" s="274"/>
      <c r="D137" s="274"/>
      <c r="E137" s="274"/>
      <c r="F137" s="274"/>
    </row>
    <row r="138" spans="1:6" ht="23.25" x14ac:dyDescent="0.35">
      <c r="A138" s="274"/>
      <c r="B138" s="274"/>
      <c r="C138" s="274"/>
      <c r="D138" s="274"/>
      <c r="E138" s="274"/>
      <c r="F138" s="274"/>
    </row>
    <row r="139" spans="1:6" ht="23.25" x14ac:dyDescent="0.35">
      <c r="A139" s="274"/>
      <c r="B139" s="274"/>
      <c r="C139" s="274"/>
      <c r="D139" s="274"/>
      <c r="E139" s="274"/>
      <c r="F139" s="274"/>
    </row>
    <row r="140" spans="1:6" ht="23.25" x14ac:dyDescent="0.35">
      <c r="A140" s="274"/>
      <c r="B140" s="274"/>
      <c r="C140" s="274"/>
      <c r="D140" s="274"/>
      <c r="E140" s="274"/>
      <c r="F140" s="274"/>
    </row>
    <row r="141" spans="1:6" ht="23.25" x14ac:dyDescent="0.35">
      <c r="A141" s="274"/>
      <c r="B141" s="274"/>
      <c r="C141" s="274"/>
      <c r="D141" s="274"/>
      <c r="E141" s="274"/>
      <c r="F141" s="274"/>
    </row>
    <row r="142" spans="1:6" ht="23.25" x14ac:dyDescent="0.35">
      <c r="A142" s="274"/>
      <c r="B142" s="274"/>
      <c r="C142" s="274"/>
      <c r="D142" s="274"/>
      <c r="E142" s="274"/>
      <c r="F142" s="274"/>
    </row>
    <row r="143" spans="1:6" ht="23.25" x14ac:dyDescent="0.35">
      <c r="A143" s="274"/>
      <c r="B143" s="274"/>
      <c r="C143" s="274"/>
      <c r="D143" s="274"/>
      <c r="E143" s="274"/>
      <c r="F143" s="274"/>
    </row>
    <row r="144" spans="1:6" ht="23.25" x14ac:dyDescent="0.35">
      <c r="A144" s="274"/>
      <c r="B144" s="274"/>
      <c r="C144" s="274"/>
      <c r="D144" s="274"/>
      <c r="E144" s="274"/>
      <c r="F144" s="274"/>
    </row>
    <row r="145" spans="1:6" ht="23.25" x14ac:dyDescent="0.35">
      <c r="A145" s="274"/>
      <c r="B145" s="274"/>
      <c r="C145" s="274"/>
      <c r="D145" s="274"/>
      <c r="E145" s="274"/>
      <c r="F145" s="274"/>
    </row>
    <row r="146" spans="1:6" ht="23.25" x14ac:dyDescent="0.35">
      <c r="A146" s="274"/>
      <c r="B146" s="274"/>
      <c r="C146" s="274"/>
      <c r="D146" s="274"/>
      <c r="E146" s="274"/>
      <c r="F146" s="274"/>
    </row>
    <row r="147" spans="1:6" ht="23.25" x14ac:dyDescent="0.35">
      <c r="A147" s="274"/>
      <c r="B147" s="274"/>
      <c r="C147" s="274"/>
      <c r="D147" s="274"/>
      <c r="E147" s="274"/>
      <c r="F147" s="274"/>
    </row>
    <row r="148" spans="1:6" ht="23.25" x14ac:dyDescent="0.35">
      <c r="A148" s="274"/>
      <c r="B148" s="274"/>
      <c r="C148" s="274"/>
      <c r="D148" s="274"/>
      <c r="E148" s="274"/>
      <c r="F148" s="274"/>
    </row>
    <row r="149" spans="1:6" ht="23.25" x14ac:dyDescent="0.35">
      <c r="A149" s="274"/>
      <c r="B149" s="274"/>
      <c r="C149" s="274"/>
      <c r="D149" s="274"/>
      <c r="E149" s="274"/>
      <c r="F149" s="274"/>
    </row>
    <row r="150" spans="1:6" ht="23.25" x14ac:dyDescent="0.35">
      <c r="A150" s="274"/>
      <c r="B150" s="274"/>
      <c r="C150" s="274"/>
      <c r="D150" s="274"/>
      <c r="E150" s="274"/>
      <c r="F150" s="274"/>
    </row>
    <row r="151" spans="1:6" ht="23.25" x14ac:dyDescent="0.35">
      <c r="A151" s="274"/>
      <c r="B151" s="274"/>
      <c r="C151" s="274"/>
      <c r="D151" s="274"/>
      <c r="E151" s="274"/>
      <c r="F151" s="274"/>
    </row>
    <row r="152" spans="1:6" ht="23.25" x14ac:dyDescent="0.35">
      <c r="A152" s="274"/>
      <c r="B152" s="274"/>
      <c r="C152" s="274"/>
      <c r="D152" s="274"/>
      <c r="E152" s="274"/>
      <c r="F152" s="274"/>
    </row>
    <row r="153" spans="1:6" ht="23.25" x14ac:dyDescent="0.35">
      <c r="A153" s="274"/>
      <c r="B153" s="274"/>
      <c r="C153" s="274"/>
      <c r="D153" s="274"/>
      <c r="E153" s="274"/>
      <c r="F153" s="274"/>
    </row>
    <row r="154" spans="1:6" ht="23.25" x14ac:dyDescent="0.35">
      <c r="A154" s="274"/>
      <c r="B154" s="274"/>
      <c r="C154" s="274"/>
      <c r="D154" s="274"/>
      <c r="E154" s="274"/>
      <c r="F154" s="274"/>
    </row>
    <row r="155" spans="1:6" ht="23.25" x14ac:dyDescent="0.35">
      <c r="A155" s="274"/>
      <c r="B155" s="274"/>
      <c r="C155" s="274"/>
      <c r="D155" s="274"/>
      <c r="E155" s="274"/>
      <c r="F155" s="274"/>
    </row>
    <row r="156" spans="1:6" ht="23.25" x14ac:dyDescent="0.35">
      <c r="A156" s="274"/>
      <c r="B156" s="274"/>
      <c r="C156" s="274"/>
      <c r="D156" s="274"/>
      <c r="E156" s="274"/>
      <c r="F156" s="274"/>
    </row>
    <row r="157" spans="1:6" ht="23.25" x14ac:dyDescent="0.35">
      <c r="A157" s="274"/>
      <c r="B157" s="274"/>
      <c r="C157" s="274"/>
      <c r="D157" s="274"/>
      <c r="E157" s="274"/>
      <c r="F157" s="274"/>
    </row>
    <row r="158" spans="1:6" ht="23.25" x14ac:dyDescent="0.35">
      <c r="A158" s="274"/>
      <c r="B158" s="274"/>
      <c r="C158" s="274"/>
      <c r="D158" s="274"/>
      <c r="E158" s="274"/>
      <c r="F158" s="274"/>
    </row>
    <row r="159" spans="1:6" ht="23.25" x14ac:dyDescent="0.35">
      <c r="A159" s="274"/>
      <c r="B159" s="274"/>
      <c r="C159" s="274"/>
      <c r="D159" s="274"/>
      <c r="E159" s="274"/>
      <c r="F159" s="274"/>
    </row>
    <row r="160" spans="1:6" ht="23.25" x14ac:dyDescent="0.35">
      <c r="A160" s="274"/>
      <c r="B160" s="274"/>
      <c r="C160" s="274"/>
      <c r="D160" s="274"/>
      <c r="E160" s="274"/>
      <c r="F160" s="274"/>
    </row>
    <row r="161" spans="1:6" ht="23.25" x14ac:dyDescent="0.35">
      <c r="A161" s="274"/>
      <c r="B161" s="274"/>
      <c r="C161" s="274"/>
      <c r="D161" s="274"/>
      <c r="E161" s="274"/>
      <c r="F161" s="274"/>
    </row>
    <row r="162" spans="1:6" ht="23.25" x14ac:dyDescent="0.35">
      <c r="A162" s="274"/>
      <c r="B162" s="274"/>
      <c r="C162" s="274"/>
      <c r="D162" s="274"/>
      <c r="E162" s="274"/>
      <c r="F162" s="274"/>
    </row>
  </sheetData>
  <mergeCells count="23">
    <mergeCell ref="A118:F118"/>
    <mergeCell ref="A112:A113"/>
    <mergeCell ref="B112:B113"/>
    <mergeCell ref="C112:C113"/>
    <mergeCell ref="D112:D113"/>
    <mergeCell ref="E112:E113"/>
    <mergeCell ref="F112:F113"/>
    <mergeCell ref="F110:F111"/>
    <mergeCell ref="C1:F1"/>
    <mergeCell ref="C2:F2"/>
    <mergeCell ref="D3:F3"/>
    <mergeCell ref="A5:F5"/>
    <mergeCell ref="A6:B6"/>
    <mergeCell ref="A9:A10"/>
    <mergeCell ref="B9:B10"/>
    <mergeCell ref="C9:C10"/>
    <mergeCell ref="D9:D10"/>
    <mergeCell ref="E9:F9"/>
    <mergeCell ref="A110:A111"/>
    <mergeCell ref="B110:B111"/>
    <mergeCell ref="C110:C111"/>
    <mergeCell ref="D110:D111"/>
    <mergeCell ref="E110:E111"/>
  </mergeCells>
  <conditionalFormatting sqref="E110:F110">
    <cfRule type="cellIs" dxfId="0" priority="1" operator="between">
      <formula>0</formula>
      <formula>0</formula>
    </cfRule>
  </conditionalFormatting>
  <pageMargins left="1.1811023622047245" right="0.39370078740157483" top="0.78740157480314965" bottom="0.78740157480314965"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opLeftCell="A14" zoomScaleNormal="100" zoomScaleSheetLayoutView="82" workbookViewId="0">
      <selection activeCell="J10" sqref="J10"/>
    </sheetView>
  </sheetViews>
  <sheetFormatPr defaultColWidth="8" defaultRowHeight="12.75" x14ac:dyDescent="0.2"/>
  <cols>
    <col min="1" max="1" width="14.28515625" style="159" customWidth="1"/>
    <col min="2" max="2" width="45.28515625" style="154" customWidth="1"/>
    <col min="3" max="3" width="17.42578125" style="154" customWidth="1"/>
    <col min="4" max="4" width="16.140625" style="148" customWidth="1"/>
    <col min="5" max="5" width="16.5703125" style="148" customWidth="1"/>
    <col min="6" max="6" width="16" style="132" customWidth="1"/>
    <col min="7" max="8" width="8" style="132"/>
    <col min="9" max="9" width="12.140625" style="132" bestFit="1" customWidth="1"/>
    <col min="10" max="16384" width="8" style="132"/>
  </cols>
  <sheetData>
    <row r="1" spans="1:9" ht="16.5" customHeight="1" x14ac:dyDescent="0.3">
      <c r="A1" s="129"/>
      <c r="B1" s="130"/>
      <c r="C1" s="130"/>
      <c r="D1" s="131"/>
      <c r="E1" s="696"/>
      <c r="F1" s="696"/>
    </row>
    <row r="2" spans="1:9" ht="17.25" customHeight="1" x14ac:dyDescent="0.3">
      <c r="A2" s="129"/>
      <c r="B2" s="130"/>
      <c r="C2" s="130"/>
      <c r="D2" s="131"/>
      <c r="E2" s="697"/>
      <c r="F2" s="697"/>
    </row>
    <row r="3" spans="1:9" ht="18" customHeight="1" x14ac:dyDescent="0.3">
      <c r="A3" s="129"/>
      <c r="B3" s="130"/>
      <c r="C3" s="130"/>
      <c r="D3" s="131"/>
      <c r="E3" s="697"/>
      <c r="F3" s="697"/>
    </row>
    <row r="4" spans="1:9" ht="18" customHeight="1" x14ac:dyDescent="0.3">
      <c r="A4" s="129"/>
      <c r="B4" s="130"/>
      <c r="C4" s="130"/>
      <c r="D4" s="131"/>
      <c r="E4" s="133"/>
      <c r="F4" s="133"/>
    </row>
    <row r="5" spans="1:9" ht="27.75" customHeight="1" x14ac:dyDescent="0.25">
      <c r="A5" s="134" t="s">
        <v>6</v>
      </c>
      <c r="B5" s="130"/>
      <c r="C5" s="130"/>
      <c r="D5" s="131"/>
      <c r="E5" s="131"/>
      <c r="F5" s="131"/>
    </row>
    <row r="6" spans="1:9" ht="27.75" customHeight="1" x14ac:dyDescent="0.25">
      <c r="A6" s="135" t="s">
        <v>5</v>
      </c>
      <c r="B6" s="130"/>
      <c r="C6" s="130"/>
      <c r="D6" s="131"/>
      <c r="E6" s="131"/>
      <c r="F6" s="131"/>
    </row>
    <row r="7" spans="1:9" ht="21.75" customHeight="1" x14ac:dyDescent="0.25">
      <c r="A7" s="129"/>
      <c r="B7" s="130"/>
      <c r="C7" s="130"/>
      <c r="D7" s="131"/>
      <c r="E7" s="131"/>
      <c r="F7" s="131"/>
    </row>
    <row r="8" spans="1:9" ht="110.25" customHeight="1" x14ac:dyDescent="0.2">
      <c r="A8" s="698" t="s">
        <v>315</v>
      </c>
      <c r="B8" s="698"/>
      <c r="C8" s="698"/>
      <c r="D8" s="698"/>
      <c r="E8" s="698"/>
      <c r="F8" s="698"/>
    </row>
    <row r="9" spans="1:9" ht="45" customHeight="1" x14ac:dyDescent="0.25">
      <c r="A9" s="129"/>
      <c r="B9" s="130"/>
      <c r="C9" s="130"/>
      <c r="D9" s="136"/>
      <c r="E9" s="136"/>
      <c r="F9" s="137" t="s">
        <v>0</v>
      </c>
    </row>
    <row r="10" spans="1:9" ht="39" customHeight="1" x14ac:dyDescent="0.2">
      <c r="A10" s="699" t="s">
        <v>316</v>
      </c>
      <c r="B10" s="700" t="s">
        <v>317</v>
      </c>
      <c r="C10" s="701" t="s">
        <v>318</v>
      </c>
      <c r="D10" s="702" t="s">
        <v>1</v>
      </c>
      <c r="E10" s="701" t="s">
        <v>2</v>
      </c>
      <c r="F10" s="701"/>
    </row>
    <row r="11" spans="1:9" ht="51.75" customHeight="1" x14ac:dyDescent="0.2">
      <c r="A11" s="699"/>
      <c r="B11" s="700"/>
      <c r="C11" s="701"/>
      <c r="D11" s="702"/>
      <c r="E11" s="138" t="s">
        <v>319</v>
      </c>
      <c r="F11" s="139" t="s">
        <v>93</v>
      </c>
    </row>
    <row r="12" spans="1:9" s="142" customFormat="1" ht="16.5" customHeight="1" x14ac:dyDescent="0.2">
      <c r="A12" s="140">
        <v>1</v>
      </c>
      <c r="B12" s="140">
        <v>2</v>
      </c>
      <c r="C12" s="141">
        <v>3</v>
      </c>
      <c r="D12" s="141">
        <v>4</v>
      </c>
      <c r="E12" s="141">
        <v>5</v>
      </c>
      <c r="F12" s="141">
        <v>6</v>
      </c>
    </row>
    <row r="13" spans="1:9" ht="28.5" customHeight="1" x14ac:dyDescent="0.25">
      <c r="A13" s="686" t="s">
        <v>320</v>
      </c>
      <c r="B13" s="687"/>
      <c r="C13" s="687"/>
      <c r="D13" s="687"/>
      <c r="E13" s="687"/>
      <c r="F13" s="688"/>
      <c r="G13" s="143"/>
    </row>
    <row r="14" spans="1:9" s="145" customFormat="1" ht="33.75" customHeight="1" x14ac:dyDescent="0.25">
      <c r="A14" s="653" t="s">
        <v>321</v>
      </c>
      <c r="B14" s="654" t="s">
        <v>322</v>
      </c>
      <c r="C14" s="149">
        <f t="shared" ref="C14:C33" si="0">SUM(D14:E14)</f>
        <v>1400000</v>
      </c>
      <c r="D14" s="149">
        <f>D15</f>
        <v>-734893.95000000019</v>
      </c>
      <c r="E14" s="149">
        <f>E15</f>
        <v>2134893.9500000002</v>
      </c>
      <c r="F14" s="149">
        <f>F15</f>
        <v>2134893.9500000002</v>
      </c>
      <c r="G14" s="144"/>
    </row>
    <row r="15" spans="1:9" s="145" customFormat="1" ht="38.25" customHeight="1" x14ac:dyDescent="0.25">
      <c r="A15" s="660">
        <v>208000</v>
      </c>
      <c r="B15" s="654" t="s">
        <v>323</v>
      </c>
      <c r="C15" s="149">
        <f t="shared" si="0"/>
        <v>1400000</v>
      </c>
      <c r="D15" s="149">
        <f>D16+D17</f>
        <v>-734893.95000000019</v>
      </c>
      <c r="E15" s="149">
        <f>E16+E17</f>
        <v>2134893.9500000002</v>
      </c>
      <c r="F15" s="149">
        <f>F16+F17</f>
        <v>2134893.9500000002</v>
      </c>
      <c r="G15" s="144"/>
    </row>
    <row r="16" spans="1:9" s="145" customFormat="1" ht="26.25" customHeight="1" x14ac:dyDescent="0.25">
      <c r="A16" s="661">
        <v>208100</v>
      </c>
      <c r="B16" s="655" t="s">
        <v>324</v>
      </c>
      <c r="C16" s="150">
        <f t="shared" si="0"/>
        <v>1400000</v>
      </c>
      <c r="D16" s="151">
        <v>1400000</v>
      </c>
      <c r="E16" s="150"/>
      <c r="F16" s="150">
        <v>0</v>
      </c>
      <c r="G16" s="144"/>
      <c r="I16" s="146"/>
    </row>
    <row r="17" spans="1:7" ht="50.25" customHeight="1" x14ac:dyDescent="0.25">
      <c r="A17" s="151" t="s">
        <v>325</v>
      </c>
      <c r="B17" s="656" t="s">
        <v>326</v>
      </c>
      <c r="C17" s="150">
        <f>SUM(D17:E17)</f>
        <v>0</v>
      </c>
      <c r="D17" s="152">
        <v>-2134893.9500000002</v>
      </c>
      <c r="E17" s="152">
        <v>2134893.9500000002</v>
      </c>
      <c r="F17" s="152">
        <v>2134893.9500000002</v>
      </c>
      <c r="G17" s="143"/>
    </row>
    <row r="18" spans="1:7" ht="27.75" hidden="1" customHeight="1" x14ac:dyDescent="0.25">
      <c r="A18" s="653" t="s">
        <v>327</v>
      </c>
      <c r="B18" s="654" t="s">
        <v>328</v>
      </c>
      <c r="C18" s="149">
        <f t="shared" ref="C18:C27" si="1">SUM(D18:E18)</f>
        <v>0</v>
      </c>
      <c r="D18" s="149">
        <f t="shared" ref="D18:F19" si="2">D19</f>
        <v>0</v>
      </c>
      <c r="E18" s="149">
        <f t="shared" si="2"/>
        <v>0</v>
      </c>
      <c r="F18" s="149">
        <f t="shared" si="2"/>
        <v>0</v>
      </c>
      <c r="G18" s="143"/>
    </row>
    <row r="19" spans="1:7" ht="34.5" hidden="1" customHeight="1" x14ac:dyDescent="0.25">
      <c r="A19" s="653">
        <v>301000</v>
      </c>
      <c r="B19" s="654" t="s">
        <v>329</v>
      </c>
      <c r="C19" s="149">
        <f t="shared" si="1"/>
        <v>0</v>
      </c>
      <c r="D19" s="149">
        <f t="shared" si="2"/>
        <v>0</v>
      </c>
      <c r="E19" s="149">
        <f>SUM(E20:E21)</f>
        <v>0</v>
      </c>
      <c r="F19" s="149">
        <f>SUM(F20:F21)</f>
        <v>0</v>
      </c>
      <c r="G19" s="143"/>
    </row>
    <row r="20" spans="1:7" ht="30" hidden="1" customHeight="1" x14ac:dyDescent="0.25">
      <c r="A20" s="151">
        <v>301100</v>
      </c>
      <c r="B20" s="655" t="s">
        <v>330</v>
      </c>
      <c r="C20" s="150">
        <f t="shared" si="1"/>
        <v>0</v>
      </c>
      <c r="D20" s="151">
        <v>0</v>
      </c>
      <c r="E20" s="150"/>
      <c r="F20" s="150"/>
      <c r="G20" s="143"/>
    </row>
    <row r="21" spans="1:7" ht="27.75" hidden="1" customHeight="1" x14ac:dyDescent="0.25">
      <c r="A21" s="151" t="s">
        <v>331</v>
      </c>
      <c r="B21" s="655" t="s">
        <v>332</v>
      </c>
      <c r="C21" s="150">
        <f t="shared" si="1"/>
        <v>0</v>
      </c>
      <c r="D21" s="151">
        <v>0</v>
      </c>
      <c r="E21" s="152"/>
      <c r="F21" s="152"/>
      <c r="G21" s="143"/>
    </row>
    <row r="22" spans="1:7" s="148" customFormat="1" ht="26.25" customHeight="1" x14ac:dyDescent="0.25">
      <c r="A22" s="653"/>
      <c r="B22" s="654" t="s">
        <v>333</v>
      </c>
      <c r="C22" s="149">
        <f>SUM(C14,C18)</f>
        <v>1400000</v>
      </c>
      <c r="D22" s="149">
        <f t="shared" ref="D22:F22" si="3">SUM(D14,D18)</f>
        <v>-734893.95000000019</v>
      </c>
      <c r="E22" s="149">
        <f t="shared" si="3"/>
        <v>2134893.9500000002</v>
      </c>
      <c r="F22" s="149">
        <f t="shared" si="3"/>
        <v>2134893.9500000002</v>
      </c>
      <c r="G22" s="147"/>
    </row>
    <row r="23" spans="1:7" ht="28.5" customHeight="1" x14ac:dyDescent="0.25">
      <c r="A23" s="689" t="s">
        <v>334</v>
      </c>
      <c r="B23" s="690"/>
      <c r="C23" s="690"/>
      <c r="D23" s="690"/>
      <c r="E23" s="690"/>
      <c r="F23" s="691"/>
      <c r="G23" s="143"/>
    </row>
    <row r="24" spans="1:7" ht="35.25" hidden="1" customHeight="1" x14ac:dyDescent="0.25">
      <c r="A24" s="653" t="s">
        <v>335</v>
      </c>
      <c r="B24" s="654" t="s">
        <v>336</v>
      </c>
      <c r="C24" s="149">
        <f t="shared" si="1"/>
        <v>0</v>
      </c>
      <c r="D24" s="149">
        <f>D25</f>
        <v>0</v>
      </c>
      <c r="E24" s="149">
        <f>SUM(E25,E28)</f>
        <v>0</v>
      </c>
      <c r="F24" s="149">
        <f>SUM(F25,F28)</f>
        <v>0</v>
      </c>
      <c r="G24" s="143"/>
    </row>
    <row r="25" spans="1:7" ht="28.5" hidden="1" customHeight="1" x14ac:dyDescent="0.25">
      <c r="A25" s="653" t="s">
        <v>337</v>
      </c>
      <c r="B25" s="654" t="s">
        <v>338</v>
      </c>
      <c r="C25" s="149">
        <f t="shared" si="1"/>
        <v>0</v>
      </c>
      <c r="D25" s="149">
        <f>D26+D27</f>
        <v>0</v>
      </c>
      <c r="E25" s="149">
        <f>E26</f>
        <v>0</v>
      </c>
      <c r="F25" s="149">
        <f>F26</f>
        <v>0</v>
      </c>
      <c r="G25" s="143"/>
    </row>
    <row r="26" spans="1:7" ht="28.5" hidden="1" customHeight="1" x14ac:dyDescent="0.25">
      <c r="A26" s="151" t="s">
        <v>339</v>
      </c>
      <c r="B26" s="655" t="s">
        <v>340</v>
      </c>
      <c r="C26" s="150">
        <f t="shared" si="1"/>
        <v>0</v>
      </c>
      <c r="D26" s="151">
        <f>D20</f>
        <v>0</v>
      </c>
      <c r="E26" s="152"/>
      <c r="F26" s="152"/>
      <c r="G26" s="143"/>
    </row>
    <row r="27" spans="1:7" ht="24.75" hidden="1" customHeight="1" x14ac:dyDescent="0.25">
      <c r="A27" s="151" t="s">
        <v>341</v>
      </c>
      <c r="B27" s="657" t="s">
        <v>342</v>
      </c>
      <c r="C27" s="150">
        <f t="shared" si="1"/>
        <v>0</v>
      </c>
      <c r="D27" s="152">
        <v>0</v>
      </c>
      <c r="E27" s="152"/>
      <c r="F27" s="152"/>
      <c r="G27" s="143"/>
    </row>
    <row r="28" spans="1:7" ht="24.75" hidden="1" customHeight="1" x14ac:dyDescent="0.25">
      <c r="A28" s="653" t="s">
        <v>343</v>
      </c>
      <c r="B28" s="654" t="s">
        <v>344</v>
      </c>
      <c r="C28" s="149">
        <f t="shared" ref="C28:C30" si="4">SUM(D28:E28)</f>
        <v>0</v>
      </c>
      <c r="D28" s="153">
        <f t="shared" ref="D28:F29" si="5">SUM(D29)</f>
        <v>0</v>
      </c>
      <c r="E28" s="153">
        <f t="shared" si="5"/>
        <v>0</v>
      </c>
      <c r="F28" s="153">
        <f t="shared" si="5"/>
        <v>0</v>
      </c>
      <c r="G28" s="143"/>
    </row>
    <row r="29" spans="1:7" ht="26.25" hidden="1" customHeight="1" x14ac:dyDescent="0.25">
      <c r="A29" s="151" t="s">
        <v>345</v>
      </c>
      <c r="B29" s="657" t="s">
        <v>346</v>
      </c>
      <c r="C29" s="150">
        <f t="shared" si="4"/>
        <v>0</v>
      </c>
      <c r="D29" s="152">
        <f t="shared" si="5"/>
        <v>0</v>
      </c>
      <c r="E29" s="152"/>
      <c r="F29" s="152"/>
      <c r="G29" s="143"/>
    </row>
    <row r="30" spans="1:7" ht="29.25" hidden="1" customHeight="1" x14ac:dyDescent="0.25">
      <c r="A30" s="151" t="s">
        <v>347</v>
      </c>
      <c r="B30" s="657" t="s">
        <v>342</v>
      </c>
      <c r="C30" s="150">
        <f t="shared" si="4"/>
        <v>0</v>
      </c>
      <c r="D30" s="152">
        <v>0</v>
      </c>
      <c r="E30" s="152"/>
      <c r="F30" s="152"/>
      <c r="G30" s="143"/>
    </row>
    <row r="31" spans="1:7" ht="28.5" customHeight="1" x14ac:dyDescent="0.25">
      <c r="A31" s="653" t="s">
        <v>348</v>
      </c>
      <c r="B31" s="654" t="s">
        <v>349</v>
      </c>
      <c r="C31" s="149">
        <f t="shared" si="0"/>
        <v>1400000</v>
      </c>
      <c r="D31" s="149">
        <f>D32</f>
        <v>-734893.95000000019</v>
      </c>
      <c r="E31" s="149">
        <f>E32</f>
        <v>2134893.9500000002</v>
      </c>
      <c r="F31" s="149">
        <f>F32</f>
        <v>2134893.9500000002</v>
      </c>
      <c r="G31" s="143"/>
    </row>
    <row r="32" spans="1:7" ht="26.25" customHeight="1" x14ac:dyDescent="0.25">
      <c r="A32" s="653" t="s">
        <v>350</v>
      </c>
      <c r="B32" s="654" t="s">
        <v>351</v>
      </c>
      <c r="C32" s="149">
        <f t="shared" si="0"/>
        <v>1400000</v>
      </c>
      <c r="D32" s="149">
        <f>D33+D34</f>
        <v>-734893.95000000019</v>
      </c>
      <c r="E32" s="149">
        <f>E33+E34</f>
        <v>2134893.9500000002</v>
      </c>
      <c r="F32" s="149">
        <f>F33+F34</f>
        <v>2134893.9500000002</v>
      </c>
      <c r="G32" s="143"/>
    </row>
    <row r="33" spans="1:8" ht="24.75" customHeight="1" x14ac:dyDescent="0.25">
      <c r="A33" s="151" t="s">
        <v>352</v>
      </c>
      <c r="B33" s="657" t="s">
        <v>353</v>
      </c>
      <c r="C33" s="150">
        <f t="shared" si="0"/>
        <v>1400000</v>
      </c>
      <c r="D33" s="151">
        <v>1400000</v>
      </c>
      <c r="E33" s="150"/>
      <c r="F33" s="150">
        <v>0</v>
      </c>
    </row>
    <row r="34" spans="1:8" ht="56.25" customHeight="1" x14ac:dyDescent="0.25">
      <c r="A34" s="151" t="s">
        <v>354</v>
      </c>
      <c r="B34" s="658" t="s">
        <v>355</v>
      </c>
      <c r="C34" s="150">
        <f t="shared" ref="C34" si="6">SUM(D34:E34)</f>
        <v>0</v>
      </c>
      <c r="D34" s="152">
        <v>-2134893.9500000002</v>
      </c>
      <c r="E34" s="152">
        <v>2134893.9500000002</v>
      </c>
      <c r="F34" s="152">
        <v>2134893.9500000002</v>
      </c>
    </row>
    <row r="35" spans="1:8" ht="30.75" customHeight="1" x14ac:dyDescent="0.25">
      <c r="A35" s="149"/>
      <c r="B35" s="659" t="s">
        <v>333</v>
      </c>
      <c r="C35" s="149">
        <f>SUM(C24,C31)</f>
        <v>1400000</v>
      </c>
      <c r="D35" s="149">
        <f>SUM(D24,D31)</f>
        <v>-734893.95000000019</v>
      </c>
      <c r="E35" s="149">
        <f>SUM(E24,E31)</f>
        <v>2134893.9500000002</v>
      </c>
      <c r="F35" s="149">
        <f>SUM(F24,F31)</f>
        <v>2134893.9500000002</v>
      </c>
      <c r="G35" s="692"/>
      <c r="H35" s="692"/>
    </row>
    <row r="36" spans="1:8" x14ac:dyDescent="0.2">
      <c r="A36" s="154"/>
    </row>
    <row r="37" spans="1:8" ht="15.75" x14ac:dyDescent="0.25">
      <c r="A37" s="154"/>
      <c r="D37" s="155"/>
      <c r="E37" s="155"/>
      <c r="F37" s="145"/>
    </row>
    <row r="38" spans="1:8" ht="112.5" customHeight="1" x14ac:dyDescent="0.4">
      <c r="A38" s="693" t="s">
        <v>675</v>
      </c>
      <c r="B38" s="694"/>
      <c r="C38" s="694"/>
      <c r="D38" s="694"/>
      <c r="E38" s="694"/>
      <c r="F38" s="695"/>
    </row>
    <row r="39" spans="1:8" ht="15" x14ac:dyDescent="0.2">
      <c r="A39" s="154"/>
      <c r="B39" s="156"/>
      <c r="C39" s="156"/>
      <c r="D39" s="157"/>
    </row>
    <row r="40" spans="1:8" ht="15" x14ac:dyDescent="0.2">
      <c r="A40" s="154"/>
      <c r="B40" s="156"/>
      <c r="C40" s="156"/>
      <c r="D40" s="157"/>
    </row>
    <row r="41" spans="1:8" ht="15" x14ac:dyDescent="0.2">
      <c r="A41" s="154"/>
      <c r="B41" s="156"/>
      <c r="C41" s="156"/>
      <c r="D41" s="157"/>
    </row>
    <row r="42" spans="1:8" ht="15" x14ac:dyDescent="0.2">
      <c r="A42" s="154"/>
      <c r="B42" s="156"/>
      <c r="C42" s="156"/>
      <c r="D42" s="157"/>
    </row>
    <row r="43" spans="1:8" x14ac:dyDescent="0.2">
      <c r="A43" s="154"/>
    </row>
    <row r="44" spans="1:8" x14ac:dyDescent="0.2">
      <c r="A44" s="154"/>
      <c r="D44" s="157"/>
      <c r="E44" s="157"/>
    </row>
    <row r="45" spans="1:8" x14ac:dyDescent="0.2">
      <c r="A45" s="154"/>
      <c r="D45" s="158"/>
    </row>
    <row r="46" spans="1:8" x14ac:dyDescent="0.2">
      <c r="A46" s="154"/>
    </row>
    <row r="47" spans="1:8" x14ac:dyDescent="0.2">
      <c r="A47" s="154"/>
      <c r="E47" s="157"/>
    </row>
    <row r="51" spans="4:4" x14ac:dyDescent="0.2">
      <c r="D51" s="157"/>
    </row>
  </sheetData>
  <mergeCells count="13">
    <mergeCell ref="A13:F13"/>
    <mergeCell ref="A23:F23"/>
    <mergeCell ref="G35:H35"/>
    <mergeCell ref="A38:F38"/>
    <mergeCell ref="E1:F1"/>
    <mergeCell ref="E2:F2"/>
    <mergeCell ref="E3:F3"/>
    <mergeCell ref="A8:F8"/>
    <mergeCell ref="A10:A11"/>
    <mergeCell ref="B10:B11"/>
    <mergeCell ref="C10:C11"/>
    <mergeCell ref="D10:D11"/>
    <mergeCell ref="E10:F10"/>
  </mergeCells>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M347"/>
  <sheetViews>
    <sheetView showZeros="0" view="pageBreakPreview" topLeftCell="A71" zoomScale="80" zoomScaleNormal="80" zoomScaleSheetLayoutView="80" workbookViewId="0">
      <selection activeCell="G71" sqref="G71"/>
    </sheetView>
  </sheetViews>
  <sheetFormatPr defaultRowHeight="12.75" x14ac:dyDescent="0.2"/>
  <cols>
    <col min="1" max="1" width="12.5703125" customWidth="1"/>
    <col min="2" max="2" width="10.5703125" customWidth="1"/>
    <col min="3" max="3" width="10.28515625" style="125" customWidth="1"/>
    <col min="4" max="4" width="45.42578125" style="36" customWidth="1"/>
    <col min="5" max="5" width="17.28515625" style="33" customWidth="1"/>
    <col min="6" max="6" width="16.7109375" style="34" customWidth="1"/>
    <col min="7" max="7" width="17.5703125" customWidth="1"/>
    <col min="8" max="8" width="15" customWidth="1"/>
    <col min="9" max="9" width="8.7109375" customWidth="1"/>
    <col min="10" max="10" width="17.28515625" style="35" customWidth="1"/>
    <col min="11" max="11" width="17" style="35" customWidth="1"/>
    <col min="12" max="12" width="14.5703125" customWidth="1"/>
    <col min="13" max="14" width="9.140625" customWidth="1"/>
    <col min="15" max="15" width="17.28515625" customWidth="1"/>
    <col min="16" max="16" width="13.42578125" hidden="1" customWidth="1"/>
    <col min="17" max="17" width="0.42578125" hidden="1" customWidth="1"/>
    <col min="18" max="18" width="17.28515625" style="34" customWidth="1"/>
    <col min="20" max="20" width="20" hidden="1" customWidth="1"/>
    <col min="21" max="21" width="14.7109375" hidden="1" customWidth="1"/>
    <col min="22" max="22" width="14.140625" hidden="1" customWidth="1"/>
    <col min="23" max="26" width="0" hidden="1" customWidth="1"/>
  </cols>
  <sheetData>
    <row r="1" spans="1:20" x14ac:dyDescent="0.2">
      <c r="C1" s="31"/>
      <c r="D1" s="32"/>
    </row>
    <row r="2" spans="1:20" x14ac:dyDescent="0.2">
      <c r="C2" s="31"/>
      <c r="D2" s="32"/>
    </row>
    <row r="3" spans="1:20" ht="21" customHeight="1" x14ac:dyDescent="0.2">
      <c r="C3" s="31"/>
      <c r="D3" s="32"/>
    </row>
    <row r="4" spans="1:20" ht="21" customHeight="1" x14ac:dyDescent="0.25">
      <c r="B4" s="713" t="s">
        <v>6</v>
      </c>
      <c r="C4" s="714"/>
    </row>
    <row r="5" spans="1:20" ht="21" customHeight="1" x14ac:dyDescent="0.2">
      <c r="B5" s="715" t="s">
        <v>5</v>
      </c>
      <c r="C5" s="714"/>
    </row>
    <row r="6" spans="1:20" ht="12" customHeight="1" x14ac:dyDescent="0.2">
      <c r="C6" s="31"/>
      <c r="D6" s="32"/>
    </row>
    <row r="7" spans="1:20" ht="96" customHeight="1" x14ac:dyDescent="0.25">
      <c r="C7" s="31"/>
      <c r="D7" s="37"/>
      <c r="E7" s="38"/>
      <c r="F7" s="39"/>
      <c r="G7" s="40"/>
      <c r="H7" s="40"/>
      <c r="I7" s="40"/>
      <c r="J7" s="41"/>
      <c r="K7" s="41"/>
      <c r="L7" s="40"/>
      <c r="M7" s="40"/>
      <c r="N7" s="42"/>
      <c r="O7" s="42"/>
      <c r="P7" s="42"/>
      <c r="Q7" s="42"/>
      <c r="R7" s="43" t="s">
        <v>0</v>
      </c>
    </row>
    <row r="8" spans="1:20" ht="23.25" customHeight="1" x14ac:dyDescent="0.2">
      <c r="A8" s="703" t="s">
        <v>9</v>
      </c>
      <c r="B8" s="705" t="s">
        <v>10</v>
      </c>
      <c r="C8" s="705" t="s">
        <v>11</v>
      </c>
      <c r="D8" s="710" t="s">
        <v>12</v>
      </c>
      <c r="E8" s="716" t="s">
        <v>1</v>
      </c>
      <c r="F8" s="717"/>
      <c r="G8" s="717"/>
      <c r="H8" s="717"/>
      <c r="I8" s="718"/>
      <c r="J8" s="716" t="s">
        <v>2</v>
      </c>
      <c r="K8" s="717"/>
      <c r="L8" s="717"/>
      <c r="M8" s="717"/>
      <c r="N8" s="717"/>
      <c r="O8" s="717"/>
      <c r="P8" s="717"/>
      <c r="Q8" s="719"/>
      <c r="R8" s="720" t="s">
        <v>89</v>
      </c>
    </row>
    <row r="9" spans="1:20" ht="19.5" customHeight="1" x14ac:dyDescent="0.2">
      <c r="A9" s="704"/>
      <c r="B9" s="706"/>
      <c r="C9" s="706"/>
      <c r="D9" s="711"/>
      <c r="E9" s="723" t="s">
        <v>4</v>
      </c>
      <c r="F9" s="726" t="s">
        <v>90</v>
      </c>
      <c r="G9" s="728" t="s">
        <v>91</v>
      </c>
      <c r="H9" s="729"/>
      <c r="I9" s="726" t="s">
        <v>92</v>
      </c>
      <c r="J9" s="731" t="s">
        <v>4</v>
      </c>
      <c r="K9" s="708" t="s">
        <v>93</v>
      </c>
      <c r="L9" s="726" t="s">
        <v>90</v>
      </c>
      <c r="M9" s="728" t="s">
        <v>91</v>
      </c>
      <c r="N9" s="729"/>
      <c r="O9" s="726" t="s">
        <v>92</v>
      </c>
      <c r="P9" s="736" t="s">
        <v>91</v>
      </c>
      <c r="Q9" s="737"/>
      <c r="R9" s="721"/>
    </row>
    <row r="10" spans="1:20" ht="12.75" customHeight="1" x14ac:dyDescent="0.2">
      <c r="A10" s="704"/>
      <c r="B10" s="706"/>
      <c r="C10" s="706"/>
      <c r="D10" s="711"/>
      <c r="E10" s="724"/>
      <c r="F10" s="727"/>
      <c r="G10" s="708" t="s">
        <v>94</v>
      </c>
      <c r="H10" s="708" t="s">
        <v>95</v>
      </c>
      <c r="I10" s="730"/>
      <c r="J10" s="732"/>
      <c r="K10" s="734"/>
      <c r="L10" s="727"/>
      <c r="M10" s="708" t="s">
        <v>96</v>
      </c>
      <c r="N10" s="708" t="s">
        <v>97</v>
      </c>
      <c r="O10" s="730"/>
      <c r="P10" s="708" t="s">
        <v>98</v>
      </c>
      <c r="Q10" s="44" t="s">
        <v>91</v>
      </c>
      <c r="R10" s="721"/>
    </row>
    <row r="11" spans="1:20" ht="109.5" customHeight="1" x14ac:dyDescent="0.2">
      <c r="A11" s="704"/>
      <c r="B11" s="707"/>
      <c r="C11" s="707"/>
      <c r="D11" s="712"/>
      <c r="E11" s="725"/>
      <c r="F11" s="727"/>
      <c r="G11" s="709"/>
      <c r="H11" s="709"/>
      <c r="I11" s="730"/>
      <c r="J11" s="733"/>
      <c r="K11" s="735"/>
      <c r="L11" s="727"/>
      <c r="M11" s="709"/>
      <c r="N11" s="709"/>
      <c r="O11" s="730"/>
      <c r="P11" s="709"/>
      <c r="Q11" s="45" t="s">
        <v>99</v>
      </c>
      <c r="R11" s="722"/>
    </row>
    <row r="12" spans="1:20" s="2" customFormat="1" ht="15.75" customHeight="1" x14ac:dyDescent="0.2">
      <c r="A12" s="46">
        <v>1</v>
      </c>
      <c r="B12" s="46" t="s">
        <v>100</v>
      </c>
      <c r="C12" s="47">
        <v>3</v>
      </c>
      <c r="D12" s="47">
        <v>4</v>
      </c>
      <c r="E12" s="47">
        <v>5</v>
      </c>
      <c r="F12" s="48">
        <v>6</v>
      </c>
      <c r="G12" s="48">
        <v>7</v>
      </c>
      <c r="H12" s="48">
        <v>8</v>
      </c>
      <c r="I12" s="47">
        <v>9</v>
      </c>
      <c r="J12" s="48">
        <v>10</v>
      </c>
      <c r="K12" s="48">
        <v>11</v>
      </c>
      <c r="L12" s="48">
        <v>12</v>
      </c>
      <c r="M12" s="48">
        <v>13</v>
      </c>
      <c r="N12" s="48">
        <v>14</v>
      </c>
      <c r="O12" s="48">
        <v>15</v>
      </c>
      <c r="P12" s="48">
        <v>15</v>
      </c>
      <c r="Q12" s="48">
        <v>15</v>
      </c>
      <c r="R12" s="47">
        <v>16</v>
      </c>
      <c r="T12" s="49"/>
    </row>
    <row r="13" spans="1:20" s="2" customFormat="1" ht="49.5" customHeight="1" x14ac:dyDescent="0.3">
      <c r="A13" s="5" t="s">
        <v>13</v>
      </c>
      <c r="B13" s="5"/>
      <c r="C13" s="5"/>
      <c r="D13" s="6" t="s">
        <v>14</v>
      </c>
      <c r="E13" s="354">
        <f>SUM(E14)</f>
        <v>253407.05</v>
      </c>
      <c r="F13" s="251">
        <f t="shared" ref="F13:R13" si="0">SUM(F14)</f>
        <v>253407.05</v>
      </c>
      <c r="G13" s="50">
        <f t="shared" si="0"/>
        <v>0</v>
      </c>
      <c r="H13" s="50">
        <f t="shared" si="0"/>
        <v>0</v>
      </c>
      <c r="I13" s="50">
        <f t="shared" si="0"/>
        <v>0</v>
      </c>
      <c r="J13" s="251">
        <f t="shared" si="0"/>
        <v>-404256.05</v>
      </c>
      <c r="K13" s="251">
        <f t="shared" si="0"/>
        <v>-404256.05</v>
      </c>
      <c r="L13" s="50">
        <f t="shared" si="0"/>
        <v>0</v>
      </c>
      <c r="M13" s="50">
        <f t="shared" si="0"/>
        <v>0</v>
      </c>
      <c r="N13" s="50">
        <f t="shared" si="0"/>
        <v>0</v>
      </c>
      <c r="O13" s="251">
        <f t="shared" si="0"/>
        <v>-404256.05</v>
      </c>
      <c r="P13" s="50">
        <f t="shared" si="0"/>
        <v>0</v>
      </c>
      <c r="Q13" s="50">
        <f t="shared" si="0"/>
        <v>0</v>
      </c>
      <c r="R13" s="251">
        <f t="shared" si="0"/>
        <v>-150849</v>
      </c>
      <c r="T13" s="51">
        <f t="shared" ref="T13:T14" si="1">SUM(E13,J13)</f>
        <v>-150849</v>
      </c>
    </row>
    <row r="14" spans="1:20" s="52" customFormat="1" ht="87" customHeight="1" x14ac:dyDescent="0.3">
      <c r="A14" s="5" t="s">
        <v>15</v>
      </c>
      <c r="B14" s="5"/>
      <c r="C14" s="5"/>
      <c r="D14" s="6" t="s">
        <v>14</v>
      </c>
      <c r="E14" s="354">
        <f>SUM(E16:E24,E26,E27,E28,E31,E32,E34:E48,E53,E58:E64)</f>
        <v>253407.05</v>
      </c>
      <c r="F14" s="354">
        <f t="shared" ref="F14:R14" si="2">SUM(F16:F24,F26,F27,F28,F31,F32,F34:F48,F53,F58:F64)</f>
        <v>253407.05</v>
      </c>
      <c r="G14" s="354">
        <f t="shared" si="2"/>
        <v>0</v>
      </c>
      <c r="H14" s="354">
        <f t="shared" si="2"/>
        <v>0</v>
      </c>
      <c r="I14" s="354">
        <f t="shared" si="2"/>
        <v>0</v>
      </c>
      <c r="J14" s="354">
        <f t="shared" si="2"/>
        <v>-404256.05</v>
      </c>
      <c r="K14" s="354">
        <f t="shared" si="2"/>
        <v>-404256.05</v>
      </c>
      <c r="L14" s="354">
        <f t="shared" si="2"/>
        <v>0</v>
      </c>
      <c r="M14" s="354">
        <f t="shared" si="2"/>
        <v>0</v>
      </c>
      <c r="N14" s="354">
        <f t="shared" si="2"/>
        <v>0</v>
      </c>
      <c r="O14" s="354">
        <f t="shared" si="2"/>
        <v>-404256.05</v>
      </c>
      <c r="P14" s="354">
        <f t="shared" si="2"/>
        <v>0</v>
      </c>
      <c r="Q14" s="354">
        <f t="shared" si="2"/>
        <v>0</v>
      </c>
      <c r="R14" s="354">
        <f t="shared" si="2"/>
        <v>-150849</v>
      </c>
      <c r="T14" s="51">
        <f t="shared" si="1"/>
        <v>-150849</v>
      </c>
    </row>
    <row r="15" spans="1:20" s="58" customFormat="1" ht="87" hidden="1" customHeight="1" x14ac:dyDescent="0.3">
      <c r="A15" s="53" t="s">
        <v>101</v>
      </c>
      <c r="B15" s="53" t="s">
        <v>102</v>
      </c>
      <c r="C15" s="53" t="s">
        <v>64</v>
      </c>
      <c r="D15" s="161" t="s">
        <v>103</v>
      </c>
      <c r="E15" s="54">
        <f t="shared" ref="E15:E64" si="3">SUM(F15,I15)</f>
        <v>0</v>
      </c>
      <c r="F15" s="55"/>
      <c r="G15" s="55"/>
      <c r="H15" s="55"/>
      <c r="I15" s="229"/>
      <c r="J15" s="56">
        <f t="shared" ref="J15:J64" si="4">SUM(L15,O15)</f>
        <v>0</v>
      </c>
      <c r="K15" s="56"/>
      <c r="L15" s="57"/>
      <c r="M15" s="57"/>
      <c r="N15" s="57"/>
      <c r="O15" s="56"/>
      <c r="P15" s="55"/>
      <c r="Q15" s="55"/>
      <c r="R15" s="60">
        <f t="shared" ref="R15:R150" si="5">SUM(E15,J15)</f>
        <v>0</v>
      </c>
      <c r="T15" s="59"/>
    </row>
    <row r="16" spans="1:20" s="52" customFormat="1" ht="87" hidden="1" customHeight="1" x14ac:dyDescent="0.3">
      <c r="A16" s="389" t="s">
        <v>104</v>
      </c>
      <c r="B16" s="389" t="s">
        <v>63</v>
      </c>
      <c r="C16" s="389" t="s">
        <v>64</v>
      </c>
      <c r="D16" s="387" t="s">
        <v>84</v>
      </c>
      <c r="E16" s="330">
        <f t="shared" si="3"/>
        <v>0</v>
      </c>
      <c r="F16" s="330"/>
      <c r="G16" s="333"/>
      <c r="H16" s="333"/>
      <c r="I16" s="333"/>
      <c r="J16" s="332">
        <f t="shared" si="4"/>
        <v>0</v>
      </c>
      <c r="K16" s="332"/>
      <c r="L16" s="331"/>
      <c r="M16" s="331"/>
      <c r="N16" s="331"/>
      <c r="O16" s="332"/>
      <c r="P16" s="333"/>
      <c r="Q16" s="333"/>
      <c r="R16" s="257">
        <f t="shared" si="5"/>
        <v>0</v>
      </c>
      <c r="T16" s="67"/>
    </row>
    <row r="17" spans="1:20" s="52" customFormat="1" ht="87" hidden="1" customHeight="1" x14ac:dyDescent="0.3">
      <c r="A17" s="8" t="s">
        <v>105</v>
      </c>
      <c r="B17" s="8" t="s">
        <v>29</v>
      </c>
      <c r="C17" s="8" t="s">
        <v>106</v>
      </c>
      <c r="D17" s="9" t="s">
        <v>107</v>
      </c>
      <c r="E17" s="330">
        <f t="shared" si="3"/>
        <v>0</v>
      </c>
      <c r="F17" s="330"/>
      <c r="G17" s="333"/>
      <c r="H17" s="333"/>
      <c r="I17" s="333"/>
      <c r="J17" s="332">
        <f t="shared" si="4"/>
        <v>0</v>
      </c>
      <c r="K17" s="332"/>
      <c r="L17" s="331"/>
      <c r="M17" s="331"/>
      <c r="N17" s="331"/>
      <c r="O17" s="332"/>
      <c r="P17" s="333"/>
      <c r="Q17" s="333"/>
      <c r="R17" s="257">
        <f t="shared" si="5"/>
        <v>0</v>
      </c>
      <c r="T17" s="67"/>
    </row>
    <row r="18" spans="1:20" s="58" customFormat="1" ht="87" hidden="1" customHeight="1" x14ac:dyDescent="0.3">
      <c r="A18" s="61" t="s">
        <v>108</v>
      </c>
      <c r="B18" s="61" t="s">
        <v>109</v>
      </c>
      <c r="C18" s="61" t="s">
        <v>63</v>
      </c>
      <c r="D18" s="62" t="s">
        <v>110</v>
      </c>
      <c r="E18" s="413">
        <f t="shared" si="3"/>
        <v>0</v>
      </c>
      <c r="F18" s="413"/>
      <c r="G18" s="414"/>
      <c r="H18" s="414"/>
      <c r="I18" s="414"/>
      <c r="J18" s="413">
        <f t="shared" si="4"/>
        <v>0</v>
      </c>
      <c r="K18" s="415"/>
      <c r="L18" s="414"/>
      <c r="M18" s="414"/>
      <c r="N18" s="414"/>
      <c r="O18" s="414"/>
      <c r="P18" s="414"/>
      <c r="Q18" s="414"/>
      <c r="R18" s="60">
        <f t="shared" si="5"/>
        <v>0</v>
      </c>
      <c r="T18" s="59"/>
    </row>
    <row r="19" spans="1:20" s="65" customFormat="1" ht="87" hidden="1" customHeight="1" x14ac:dyDescent="0.35">
      <c r="A19" s="63"/>
      <c r="B19" s="63"/>
      <c r="C19" s="63"/>
      <c r="D19" s="64" t="s">
        <v>111</v>
      </c>
      <c r="E19" s="416">
        <f t="shared" si="3"/>
        <v>0</v>
      </c>
      <c r="F19" s="416"/>
      <c r="G19" s="417"/>
      <c r="H19" s="417"/>
      <c r="I19" s="417"/>
      <c r="J19" s="416">
        <f t="shared" si="4"/>
        <v>0</v>
      </c>
      <c r="K19" s="418"/>
      <c r="L19" s="417"/>
      <c r="M19" s="417"/>
      <c r="N19" s="417"/>
      <c r="O19" s="417"/>
      <c r="P19" s="417"/>
      <c r="Q19" s="417"/>
      <c r="R19" s="386">
        <f t="shared" si="5"/>
        <v>0</v>
      </c>
      <c r="T19" s="66"/>
    </row>
    <row r="20" spans="1:20" s="58" customFormat="1" ht="87" hidden="1" customHeight="1" x14ac:dyDescent="0.3">
      <c r="A20" s="13" t="s">
        <v>112</v>
      </c>
      <c r="B20" s="13" t="s">
        <v>113</v>
      </c>
      <c r="C20" s="13" t="s">
        <v>114</v>
      </c>
      <c r="D20" s="24" t="s">
        <v>115</v>
      </c>
      <c r="E20" s="368">
        <f t="shared" si="3"/>
        <v>0</v>
      </c>
      <c r="F20" s="368"/>
      <c r="G20" s="419"/>
      <c r="H20" s="419"/>
      <c r="I20" s="419"/>
      <c r="J20" s="413">
        <f t="shared" si="4"/>
        <v>0</v>
      </c>
      <c r="K20" s="413"/>
      <c r="L20" s="420"/>
      <c r="M20" s="420"/>
      <c r="N20" s="420"/>
      <c r="O20" s="413"/>
      <c r="P20" s="419"/>
      <c r="Q20" s="419"/>
      <c r="R20" s="60">
        <f t="shared" si="5"/>
        <v>0</v>
      </c>
      <c r="T20" s="59"/>
    </row>
    <row r="21" spans="1:20" s="58" customFormat="1" ht="48.6" customHeight="1" x14ac:dyDescent="0.3">
      <c r="A21" s="8" t="s">
        <v>21</v>
      </c>
      <c r="B21" s="8" t="s">
        <v>22</v>
      </c>
      <c r="C21" s="8" t="s">
        <v>23</v>
      </c>
      <c r="D21" s="388" t="s">
        <v>24</v>
      </c>
      <c r="E21" s="330">
        <f t="shared" si="3"/>
        <v>253407.05</v>
      </c>
      <c r="F21" s="330">
        <v>253407.05</v>
      </c>
      <c r="G21" s="330"/>
      <c r="H21" s="330"/>
      <c r="I21" s="333"/>
      <c r="J21" s="332">
        <f t="shared" si="4"/>
        <v>0</v>
      </c>
      <c r="K21" s="332"/>
      <c r="L21" s="331"/>
      <c r="M21" s="331"/>
      <c r="N21" s="331"/>
      <c r="O21" s="332"/>
      <c r="P21" s="333"/>
      <c r="Q21" s="333"/>
      <c r="R21" s="257">
        <f t="shared" si="5"/>
        <v>253407.05</v>
      </c>
      <c r="T21" s="59"/>
    </row>
    <row r="22" spans="1:20" s="70" customFormat="1" ht="87" hidden="1" customHeight="1" x14ac:dyDescent="0.3">
      <c r="A22" s="68"/>
      <c r="B22" s="68"/>
      <c r="C22" s="68"/>
      <c r="D22" s="69" t="s">
        <v>116</v>
      </c>
      <c r="E22" s="374">
        <f t="shared" si="3"/>
        <v>0</v>
      </c>
      <c r="F22" s="374"/>
      <c r="G22" s="374"/>
      <c r="H22" s="374"/>
      <c r="I22" s="421"/>
      <c r="J22" s="416">
        <f t="shared" si="4"/>
        <v>0</v>
      </c>
      <c r="K22" s="416"/>
      <c r="L22" s="422"/>
      <c r="M22" s="422"/>
      <c r="N22" s="422"/>
      <c r="O22" s="416"/>
      <c r="P22" s="421"/>
      <c r="Q22" s="421"/>
      <c r="R22" s="386">
        <f t="shared" si="5"/>
        <v>0</v>
      </c>
      <c r="T22" s="71"/>
    </row>
    <row r="23" spans="1:20" s="73" customFormat="1" ht="87" hidden="1" customHeight="1" x14ac:dyDescent="0.3">
      <c r="A23" s="13" t="s">
        <v>117</v>
      </c>
      <c r="B23" s="13" t="s">
        <v>118</v>
      </c>
      <c r="C23" s="13" t="s">
        <v>119</v>
      </c>
      <c r="D23" s="72" t="s">
        <v>120</v>
      </c>
      <c r="E23" s="368">
        <f t="shared" si="3"/>
        <v>0</v>
      </c>
      <c r="F23" s="420"/>
      <c r="G23" s="420"/>
      <c r="H23" s="420"/>
      <c r="I23" s="420"/>
      <c r="J23" s="413">
        <f t="shared" si="4"/>
        <v>0</v>
      </c>
      <c r="K23" s="413"/>
      <c r="L23" s="420"/>
      <c r="M23" s="420"/>
      <c r="N23" s="420"/>
      <c r="O23" s="413"/>
      <c r="P23" s="420"/>
      <c r="Q23" s="420"/>
      <c r="R23" s="60">
        <f t="shared" si="5"/>
        <v>0</v>
      </c>
      <c r="T23" s="74"/>
    </row>
    <row r="24" spans="1:20" s="390" customFormat="1" ht="87" hidden="1" customHeight="1" x14ac:dyDescent="0.3">
      <c r="A24" s="8" t="s">
        <v>121</v>
      </c>
      <c r="B24" s="8" t="s">
        <v>122</v>
      </c>
      <c r="C24" s="8" t="s">
        <v>119</v>
      </c>
      <c r="D24" s="9" t="s">
        <v>123</v>
      </c>
      <c r="E24" s="330">
        <f t="shared" si="3"/>
        <v>0</v>
      </c>
      <c r="F24" s="330"/>
      <c r="G24" s="331"/>
      <c r="H24" s="331"/>
      <c r="I24" s="331"/>
      <c r="J24" s="423">
        <f t="shared" si="4"/>
        <v>0</v>
      </c>
      <c r="K24" s="330"/>
      <c r="L24" s="331"/>
      <c r="M24" s="331"/>
      <c r="N24" s="331"/>
      <c r="O24" s="330"/>
      <c r="P24" s="331"/>
      <c r="Q24" s="331"/>
      <c r="R24" s="257">
        <f t="shared" si="5"/>
        <v>0</v>
      </c>
      <c r="T24" s="391"/>
    </row>
    <row r="25" spans="1:20" s="392" customFormat="1" ht="87" hidden="1" customHeight="1" x14ac:dyDescent="0.3">
      <c r="A25" s="255"/>
      <c r="B25" s="255"/>
      <c r="C25" s="255"/>
      <c r="D25" s="395" t="s">
        <v>124</v>
      </c>
      <c r="E25" s="424">
        <f t="shared" si="3"/>
        <v>0</v>
      </c>
      <c r="F25" s="424"/>
      <c r="G25" s="425"/>
      <c r="H25" s="425"/>
      <c r="I25" s="425"/>
      <c r="J25" s="423">
        <f t="shared" si="4"/>
        <v>0</v>
      </c>
      <c r="K25" s="424"/>
      <c r="L25" s="425"/>
      <c r="M25" s="425"/>
      <c r="N25" s="425"/>
      <c r="O25" s="424"/>
      <c r="P25" s="425"/>
      <c r="Q25" s="425"/>
      <c r="R25" s="334">
        <f t="shared" si="5"/>
        <v>0</v>
      </c>
    </row>
    <row r="26" spans="1:20" s="73" customFormat="1" ht="43.9" customHeight="1" x14ac:dyDescent="0.3">
      <c r="A26" s="8" t="s">
        <v>125</v>
      </c>
      <c r="B26" s="8" t="s">
        <v>126</v>
      </c>
      <c r="C26" s="8" t="s">
        <v>119</v>
      </c>
      <c r="D26" s="18" t="s">
        <v>127</v>
      </c>
      <c r="E26" s="330">
        <f t="shared" si="3"/>
        <v>-227000</v>
      </c>
      <c r="F26" s="330">
        <v>-227000</v>
      </c>
      <c r="G26" s="330"/>
      <c r="H26" s="330"/>
      <c r="I26" s="333"/>
      <c r="J26" s="423">
        <f t="shared" si="4"/>
        <v>0</v>
      </c>
      <c r="K26" s="332"/>
      <c r="L26" s="331"/>
      <c r="M26" s="331"/>
      <c r="N26" s="331"/>
      <c r="O26" s="332"/>
      <c r="P26" s="333"/>
      <c r="Q26" s="333"/>
      <c r="R26" s="257">
        <f t="shared" si="5"/>
        <v>-227000</v>
      </c>
      <c r="T26" s="74"/>
    </row>
    <row r="27" spans="1:20" s="244" customFormat="1" ht="42.75" customHeight="1" x14ac:dyDescent="0.3">
      <c r="A27" s="8" t="s">
        <v>128</v>
      </c>
      <c r="B27" s="8" t="s">
        <v>129</v>
      </c>
      <c r="C27" s="8" t="s">
        <v>119</v>
      </c>
      <c r="D27" s="18" t="s">
        <v>130</v>
      </c>
      <c r="E27" s="330">
        <f t="shared" si="3"/>
        <v>227000</v>
      </c>
      <c r="F27" s="330">
        <v>227000</v>
      </c>
      <c r="G27" s="330"/>
      <c r="H27" s="330"/>
      <c r="I27" s="333"/>
      <c r="J27" s="330">
        <f t="shared" si="4"/>
        <v>0</v>
      </c>
      <c r="K27" s="332"/>
      <c r="L27" s="331"/>
      <c r="M27" s="331"/>
      <c r="N27" s="331"/>
      <c r="O27" s="332"/>
      <c r="P27" s="333"/>
      <c r="Q27" s="333"/>
      <c r="R27" s="257">
        <f t="shared" si="5"/>
        <v>227000</v>
      </c>
      <c r="T27" s="393"/>
    </row>
    <row r="28" spans="1:20" s="252" customFormat="1" ht="42" hidden="1" customHeight="1" x14ac:dyDescent="0.3">
      <c r="A28" s="8" t="s">
        <v>131</v>
      </c>
      <c r="B28" s="8" t="s">
        <v>132</v>
      </c>
      <c r="C28" s="8" t="s">
        <v>133</v>
      </c>
      <c r="D28" s="394" t="s">
        <v>134</v>
      </c>
      <c r="E28" s="330">
        <f t="shared" si="3"/>
        <v>0</v>
      </c>
      <c r="F28" s="329"/>
      <c r="G28" s="331"/>
      <c r="H28" s="331"/>
      <c r="I28" s="331"/>
      <c r="J28" s="423">
        <f t="shared" si="4"/>
        <v>0</v>
      </c>
      <c r="K28" s="332"/>
      <c r="L28" s="331"/>
      <c r="M28" s="331"/>
      <c r="N28" s="331"/>
      <c r="O28" s="332"/>
      <c r="P28" s="331"/>
      <c r="Q28" s="331"/>
      <c r="R28" s="257">
        <f t="shared" si="5"/>
        <v>0</v>
      </c>
    </row>
    <row r="29" spans="1:20" s="78" customFormat="1" ht="51" hidden="1" customHeight="1" x14ac:dyDescent="0.3">
      <c r="A29" s="13" t="s">
        <v>135</v>
      </c>
      <c r="B29" s="13" t="s">
        <v>136</v>
      </c>
      <c r="C29" s="13" t="s">
        <v>133</v>
      </c>
      <c r="D29" s="77" t="s">
        <v>137</v>
      </c>
      <c r="E29" s="368">
        <f t="shared" si="3"/>
        <v>0</v>
      </c>
      <c r="F29" s="235"/>
      <c r="G29" s="235"/>
      <c r="H29" s="235"/>
      <c r="I29" s="235"/>
      <c r="J29" s="416">
        <f t="shared" si="4"/>
        <v>0</v>
      </c>
      <c r="K29" s="413"/>
      <c r="L29" s="235"/>
      <c r="M29" s="235"/>
      <c r="N29" s="235"/>
      <c r="O29" s="413"/>
      <c r="P29" s="235"/>
      <c r="Q29" s="235"/>
      <c r="R29" s="60">
        <f t="shared" si="5"/>
        <v>0</v>
      </c>
      <c r="T29" s="79"/>
    </row>
    <row r="30" spans="1:20" s="80" customFormat="1" ht="66" hidden="1" customHeight="1" x14ac:dyDescent="0.3">
      <c r="A30" s="13" t="s">
        <v>138</v>
      </c>
      <c r="B30" s="13" t="s">
        <v>139</v>
      </c>
      <c r="C30" s="13" t="s">
        <v>133</v>
      </c>
      <c r="D30" s="77" t="s">
        <v>140</v>
      </c>
      <c r="E30" s="368">
        <f t="shared" si="3"/>
        <v>0</v>
      </c>
      <c r="F30" s="235"/>
      <c r="G30" s="235"/>
      <c r="H30" s="235"/>
      <c r="I30" s="235"/>
      <c r="J30" s="416">
        <f t="shared" si="4"/>
        <v>0</v>
      </c>
      <c r="K30" s="368"/>
      <c r="L30" s="235"/>
      <c r="M30" s="235"/>
      <c r="N30" s="235"/>
      <c r="O30" s="368"/>
      <c r="P30" s="235"/>
      <c r="Q30" s="235"/>
      <c r="R30" s="60">
        <f t="shared" si="5"/>
        <v>0</v>
      </c>
      <c r="T30" s="81"/>
    </row>
    <row r="31" spans="1:20" s="244" customFormat="1" ht="40.5" hidden="1" customHeight="1" x14ac:dyDescent="0.3">
      <c r="A31" s="8" t="s">
        <v>141</v>
      </c>
      <c r="B31" s="8" t="s">
        <v>142</v>
      </c>
      <c r="C31" s="8" t="s">
        <v>133</v>
      </c>
      <c r="D31" s="126" t="s">
        <v>143</v>
      </c>
      <c r="E31" s="330">
        <f t="shared" si="3"/>
        <v>0</v>
      </c>
      <c r="F31" s="329"/>
      <c r="G31" s="331"/>
      <c r="H31" s="257"/>
      <c r="I31" s="257"/>
      <c r="J31" s="330">
        <f t="shared" si="4"/>
        <v>0</v>
      </c>
      <c r="K31" s="332"/>
      <c r="L31" s="331"/>
      <c r="M31" s="331"/>
      <c r="N31" s="331"/>
      <c r="O31" s="332"/>
      <c r="P31" s="331"/>
      <c r="Q31" s="331"/>
      <c r="R31" s="257">
        <f t="shared" si="5"/>
        <v>0</v>
      </c>
      <c r="T31" s="393"/>
    </row>
    <row r="32" spans="1:20" s="52" customFormat="1" ht="96.75" hidden="1" customHeight="1" x14ac:dyDescent="0.3">
      <c r="A32" s="22" t="s">
        <v>567</v>
      </c>
      <c r="B32" s="8" t="s">
        <v>568</v>
      </c>
      <c r="C32" s="22" t="s">
        <v>133</v>
      </c>
      <c r="D32" s="127" t="s">
        <v>569</v>
      </c>
      <c r="E32" s="330">
        <f t="shared" si="3"/>
        <v>0</v>
      </c>
      <c r="F32" s="330"/>
      <c r="G32" s="426"/>
      <c r="H32" s="426"/>
      <c r="I32" s="426"/>
      <c r="J32" s="330">
        <f t="shared" ref="J32" si="6">SUM(L32,O32)</f>
        <v>0</v>
      </c>
      <c r="K32" s="330"/>
      <c r="L32" s="426"/>
      <c r="M32" s="426"/>
      <c r="N32" s="426"/>
      <c r="O32" s="330"/>
      <c r="P32" s="331"/>
      <c r="Q32" s="331"/>
      <c r="R32" s="257">
        <f t="shared" si="5"/>
        <v>0</v>
      </c>
      <c r="T32" s="67"/>
    </row>
    <row r="33" spans="1:20" s="78" customFormat="1" ht="81.75" hidden="1" customHeight="1" x14ac:dyDescent="0.3">
      <c r="A33" s="82"/>
      <c r="B33" s="82"/>
      <c r="C33" s="189"/>
      <c r="D33" s="395" t="s">
        <v>570</v>
      </c>
      <c r="E33" s="424">
        <f t="shared" si="3"/>
        <v>0</v>
      </c>
      <c r="F33" s="424"/>
      <c r="G33" s="427"/>
      <c r="H33" s="427"/>
      <c r="I33" s="427"/>
      <c r="J33" s="424">
        <f t="shared" si="4"/>
        <v>0</v>
      </c>
      <c r="K33" s="424"/>
      <c r="L33" s="427"/>
      <c r="M33" s="427"/>
      <c r="N33" s="427"/>
      <c r="O33" s="424"/>
      <c r="P33" s="427"/>
      <c r="Q33" s="427"/>
      <c r="R33" s="334">
        <f t="shared" si="5"/>
        <v>0</v>
      </c>
      <c r="T33" s="79"/>
    </row>
    <row r="34" spans="1:20" s="244" customFormat="1" ht="54" hidden="1" customHeight="1" x14ac:dyDescent="0.3">
      <c r="A34" s="17" t="s">
        <v>151</v>
      </c>
      <c r="B34" s="8" t="s">
        <v>152</v>
      </c>
      <c r="C34" s="396" t="s">
        <v>37</v>
      </c>
      <c r="D34" s="91" t="s">
        <v>153</v>
      </c>
      <c r="E34" s="428">
        <f t="shared" si="3"/>
        <v>0</v>
      </c>
      <c r="F34" s="330"/>
      <c r="G34" s="429"/>
      <c r="H34" s="429"/>
      <c r="I34" s="429"/>
      <c r="J34" s="330">
        <f t="shared" si="4"/>
        <v>0</v>
      </c>
      <c r="K34" s="332"/>
      <c r="L34" s="429"/>
      <c r="M34" s="429"/>
      <c r="N34" s="429"/>
      <c r="O34" s="332"/>
      <c r="P34" s="429"/>
      <c r="Q34" s="429"/>
      <c r="R34" s="257">
        <f t="shared" si="5"/>
        <v>0</v>
      </c>
      <c r="T34" s="393"/>
    </row>
    <row r="35" spans="1:20" s="244" customFormat="1" ht="54" hidden="1" customHeight="1" x14ac:dyDescent="0.3">
      <c r="A35" s="8" t="s">
        <v>154</v>
      </c>
      <c r="B35" s="8" t="s">
        <v>155</v>
      </c>
      <c r="C35" s="84" t="s">
        <v>37</v>
      </c>
      <c r="D35" s="91" t="s">
        <v>156</v>
      </c>
      <c r="E35" s="428">
        <f t="shared" si="3"/>
        <v>0</v>
      </c>
      <c r="F35" s="329"/>
      <c r="G35" s="331"/>
      <c r="H35" s="331"/>
      <c r="I35" s="331"/>
      <c r="J35" s="330">
        <f t="shared" si="4"/>
        <v>0</v>
      </c>
      <c r="K35" s="332"/>
      <c r="L35" s="426"/>
      <c r="M35" s="426"/>
      <c r="N35" s="426"/>
      <c r="O35" s="332"/>
      <c r="P35" s="426"/>
      <c r="Q35" s="426"/>
      <c r="R35" s="257">
        <f t="shared" si="5"/>
        <v>0</v>
      </c>
      <c r="T35" s="393"/>
    </row>
    <row r="36" spans="1:20" s="78" customFormat="1" ht="59.25" hidden="1" customHeight="1" x14ac:dyDescent="0.3">
      <c r="A36" s="13" t="s">
        <v>157</v>
      </c>
      <c r="B36" s="13" t="s">
        <v>158</v>
      </c>
      <c r="C36" s="196" t="s">
        <v>37</v>
      </c>
      <c r="D36" s="161" t="s">
        <v>159</v>
      </c>
      <c r="E36" s="430">
        <f t="shared" si="3"/>
        <v>0</v>
      </c>
      <c r="F36" s="235"/>
      <c r="G36" s="420"/>
      <c r="H36" s="420"/>
      <c r="I36" s="420"/>
      <c r="J36" s="368">
        <f t="shared" si="4"/>
        <v>0</v>
      </c>
      <c r="K36" s="413"/>
      <c r="L36" s="431"/>
      <c r="M36" s="431"/>
      <c r="N36" s="431"/>
      <c r="O36" s="413"/>
      <c r="P36" s="431"/>
      <c r="Q36" s="431"/>
      <c r="R36" s="60">
        <f t="shared" si="5"/>
        <v>0</v>
      </c>
      <c r="T36" s="79"/>
    </row>
    <row r="37" spans="1:20" s="78" customFormat="1" ht="66" hidden="1" customHeight="1" x14ac:dyDescent="0.3">
      <c r="A37" s="19" t="s">
        <v>160</v>
      </c>
      <c r="B37" s="19" t="s">
        <v>161</v>
      </c>
      <c r="C37" s="19" t="s">
        <v>60</v>
      </c>
      <c r="D37" s="20" t="s">
        <v>162</v>
      </c>
      <c r="E37" s="430">
        <f t="shared" si="3"/>
        <v>0</v>
      </c>
      <c r="F37" s="235"/>
      <c r="G37" s="420"/>
      <c r="H37" s="420"/>
      <c r="I37" s="420"/>
      <c r="J37" s="416">
        <f t="shared" si="4"/>
        <v>0</v>
      </c>
      <c r="K37" s="413"/>
      <c r="L37" s="431"/>
      <c r="M37" s="431"/>
      <c r="N37" s="431"/>
      <c r="O37" s="413"/>
      <c r="P37" s="431"/>
      <c r="Q37" s="431"/>
      <c r="R37" s="60">
        <f t="shared" si="5"/>
        <v>0</v>
      </c>
      <c r="T37" s="79"/>
    </row>
    <row r="38" spans="1:20" s="78" customFormat="1" ht="55.5" hidden="1" customHeight="1" x14ac:dyDescent="0.3">
      <c r="A38" s="19" t="s">
        <v>163</v>
      </c>
      <c r="B38" s="19" t="s">
        <v>164</v>
      </c>
      <c r="C38" s="19" t="s">
        <v>165</v>
      </c>
      <c r="D38" s="20" t="s">
        <v>166</v>
      </c>
      <c r="E38" s="430">
        <f t="shared" si="3"/>
        <v>0</v>
      </c>
      <c r="F38" s="235"/>
      <c r="G38" s="420"/>
      <c r="H38" s="420"/>
      <c r="I38" s="420"/>
      <c r="J38" s="368">
        <f t="shared" si="4"/>
        <v>0</v>
      </c>
      <c r="K38" s="413"/>
      <c r="L38" s="431"/>
      <c r="M38" s="431"/>
      <c r="N38" s="431"/>
      <c r="O38" s="413"/>
      <c r="P38" s="431"/>
      <c r="Q38" s="431"/>
      <c r="R38" s="60">
        <f t="shared" si="5"/>
        <v>0</v>
      </c>
      <c r="T38" s="79"/>
    </row>
    <row r="39" spans="1:20" s="78" customFormat="1" ht="37.5" hidden="1" customHeight="1" x14ac:dyDescent="0.3">
      <c r="A39" s="19" t="s">
        <v>167</v>
      </c>
      <c r="B39" s="19" t="s">
        <v>168</v>
      </c>
      <c r="C39" s="19" t="s">
        <v>165</v>
      </c>
      <c r="D39" s="20" t="s">
        <v>169</v>
      </c>
      <c r="E39" s="430">
        <f t="shared" si="3"/>
        <v>0</v>
      </c>
      <c r="F39" s="235"/>
      <c r="G39" s="420"/>
      <c r="H39" s="420"/>
      <c r="I39" s="420"/>
      <c r="J39" s="368">
        <f t="shared" si="4"/>
        <v>0</v>
      </c>
      <c r="K39" s="413"/>
      <c r="L39" s="431"/>
      <c r="M39" s="431"/>
      <c r="N39" s="431"/>
      <c r="O39" s="413"/>
      <c r="P39" s="431"/>
      <c r="Q39" s="431"/>
      <c r="R39" s="60">
        <f t="shared" si="5"/>
        <v>0</v>
      </c>
      <c r="T39" s="79"/>
    </row>
    <row r="40" spans="1:20" s="78" customFormat="1" ht="23.25" hidden="1" customHeight="1" x14ac:dyDescent="0.3">
      <c r="A40" s="19" t="s">
        <v>170</v>
      </c>
      <c r="B40" s="19" t="s">
        <v>171</v>
      </c>
      <c r="C40" s="19" t="s">
        <v>165</v>
      </c>
      <c r="D40" s="20" t="s">
        <v>172</v>
      </c>
      <c r="E40" s="430">
        <f t="shared" si="3"/>
        <v>0</v>
      </c>
      <c r="F40" s="235"/>
      <c r="G40" s="420"/>
      <c r="H40" s="420"/>
      <c r="I40" s="420"/>
      <c r="J40" s="368">
        <f t="shared" si="4"/>
        <v>0</v>
      </c>
      <c r="K40" s="413"/>
      <c r="L40" s="431"/>
      <c r="M40" s="431"/>
      <c r="N40" s="431"/>
      <c r="O40" s="413"/>
      <c r="P40" s="431"/>
      <c r="Q40" s="431"/>
      <c r="R40" s="60">
        <f t="shared" si="5"/>
        <v>0</v>
      </c>
      <c r="T40" s="79"/>
    </row>
    <row r="41" spans="1:20" s="244" customFormat="1" ht="75.75" hidden="1" customHeight="1" x14ac:dyDescent="0.3">
      <c r="A41" s="8" t="s">
        <v>173</v>
      </c>
      <c r="B41" s="8" t="s">
        <v>174</v>
      </c>
      <c r="C41" s="84" t="s">
        <v>165</v>
      </c>
      <c r="D41" s="397" t="s">
        <v>175</v>
      </c>
      <c r="E41" s="428">
        <f t="shared" si="3"/>
        <v>0</v>
      </c>
      <c r="F41" s="329"/>
      <c r="G41" s="331"/>
      <c r="H41" s="331"/>
      <c r="I41" s="331"/>
      <c r="J41" s="330">
        <f t="shared" si="4"/>
        <v>0</v>
      </c>
      <c r="K41" s="332"/>
      <c r="L41" s="426"/>
      <c r="M41" s="426"/>
      <c r="N41" s="426"/>
      <c r="O41" s="332"/>
      <c r="P41" s="426"/>
      <c r="Q41" s="426"/>
      <c r="R41" s="257">
        <f t="shared" si="5"/>
        <v>0</v>
      </c>
      <c r="T41" s="393"/>
    </row>
    <row r="42" spans="1:20" s="52" customFormat="1" ht="44.45" hidden="1" customHeight="1" x14ac:dyDescent="0.3">
      <c r="A42" s="8" t="s">
        <v>176</v>
      </c>
      <c r="B42" s="8" t="s">
        <v>177</v>
      </c>
      <c r="C42" s="8" t="s">
        <v>165</v>
      </c>
      <c r="D42" s="10" t="s">
        <v>178</v>
      </c>
      <c r="E42" s="330">
        <f t="shared" si="3"/>
        <v>0</v>
      </c>
      <c r="F42" s="330"/>
      <c r="G42" s="331"/>
      <c r="H42" s="331"/>
      <c r="I42" s="331"/>
      <c r="J42" s="330">
        <f t="shared" si="4"/>
        <v>0</v>
      </c>
      <c r="K42" s="332"/>
      <c r="L42" s="331"/>
      <c r="M42" s="331"/>
      <c r="N42" s="331"/>
      <c r="O42" s="332"/>
      <c r="P42" s="331"/>
      <c r="Q42" s="331"/>
      <c r="R42" s="257">
        <f t="shared" si="5"/>
        <v>0</v>
      </c>
      <c r="T42" s="67"/>
    </row>
    <row r="43" spans="1:20" s="58" customFormat="1" ht="44.45" hidden="1" customHeight="1" x14ac:dyDescent="0.3">
      <c r="A43" s="13" t="s">
        <v>179</v>
      </c>
      <c r="B43" s="13" t="s">
        <v>180</v>
      </c>
      <c r="C43" s="13" t="s">
        <v>60</v>
      </c>
      <c r="D43" s="14" t="s">
        <v>181</v>
      </c>
      <c r="E43" s="330">
        <f t="shared" si="3"/>
        <v>0</v>
      </c>
      <c r="F43" s="368"/>
      <c r="G43" s="420"/>
      <c r="H43" s="420"/>
      <c r="I43" s="420"/>
      <c r="J43" s="330">
        <f t="shared" si="4"/>
        <v>0</v>
      </c>
      <c r="K43" s="413"/>
      <c r="L43" s="420"/>
      <c r="M43" s="420"/>
      <c r="N43" s="420"/>
      <c r="O43" s="413"/>
      <c r="P43" s="420"/>
      <c r="Q43" s="420"/>
      <c r="R43" s="257">
        <f t="shared" si="5"/>
        <v>0</v>
      </c>
      <c r="T43" s="59"/>
    </row>
    <row r="44" spans="1:20" s="58" customFormat="1" ht="44.45" hidden="1" customHeight="1" x14ac:dyDescent="0.3">
      <c r="A44" s="61" t="s">
        <v>182</v>
      </c>
      <c r="B44" s="61" t="s">
        <v>183</v>
      </c>
      <c r="C44" s="61" t="s">
        <v>184</v>
      </c>
      <c r="D44" s="75" t="s">
        <v>185</v>
      </c>
      <c r="E44" s="330">
        <f t="shared" si="3"/>
        <v>0</v>
      </c>
      <c r="F44" s="368"/>
      <c r="G44" s="420"/>
      <c r="H44" s="420"/>
      <c r="I44" s="420"/>
      <c r="J44" s="330">
        <f t="shared" si="4"/>
        <v>0</v>
      </c>
      <c r="K44" s="413"/>
      <c r="L44" s="420"/>
      <c r="M44" s="420"/>
      <c r="N44" s="420"/>
      <c r="O44" s="413"/>
      <c r="P44" s="420"/>
      <c r="Q44" s="420"/>
      <c r="R44" s="257">
        <f t="shared" si="5"/>
        <v>0</v>
      </c>
      <c r="T44" s="59"/>
    </row>
    <row r="45" spans="1:20" s="58" customFormat="1" ht="44.45" customHeight="1" x14ac:dyDescent="0.3">
      <c r="A45" s="17" t="s">
        <v>186</v>
      </c>
      <c r="B45" s="17" t="s">
        <v>40</v>
      </c>
      <c r="C45" s="17" t="s">
        <v>16</v>
      </c>
      <c r="D45" s="18" t="s">
        <v>41</v>
      </c>
      <c r="E45" s="330">
        <f t="shared" si="3"/>
        <v>0</v>
      </c>
      <c r="F45" s="330"/>
      <c r="G45" s="331"/>
      <c r="H45" s="331"/>
      <c r="I45" s="331"/>
      <c r="J45" s="330">
        <f t="shared" si="4"/>
        <v>-150849</v>
      </c>
      <c r="K45" s="332">
        <v>-150849</v>
      </c>
      <c r="L45" s="331"/>
      <c r="M45" s="331"/>
      <c r="N45" s="331"/>
      <c r="O45" s="332">
        <v>-150849</v>
      </c>
      <c r="P45" s="331"/>
      <c r="Q45" s="331"/>
      <c r="R45" s="257">
        <f t="shared" si="5"/>
        <v>-150849</v>
      </c>
      <c r="T45" s="59"/>
    </row>
    <row r="46" spans="1:20" s="52" customFormat="1" ht="44.45" customHeight="1" x14ac:dyDescent="0.3">
      <c r="A46" s="17" t="s">
        <v>356</v>
      </c>
      <c r="B46" s="17" t="s">
        <v>357</v>
      </c>
      <c r="C46" s="17" t="s">
        <v>16</v>
      </c>
      <c r="D46" s="18" t="s">
        <v>358</v>
      </c>
      <c r="E46" s="330">
        <f t="shared" si="3"/>
        <v>0</v>
      </c>
      <c r="F46" s="330"/>
      <c r="G46" s="331"/>
      <c r="H46" s="331"/>
      <c r="I46" s="331"/>
      <c r="J46" s="330">
        <f t="shared" si="4"/>
        <v>-253407.05</v>
      </c>
      <c r="K46" s="332">
        <v>-253407.05</v>
      </c>
      <c r="L46" s="331"/>
      <c r="M46" s="331"/>
      <c r="N46" s="331"/>
      <c r="O46" s="332">
        <v>-253407.05</v>
      </c>
      <c r="P46" s="331"/>
      <c r="Q46" s="331"/>
      <c r="R46" s="257">
        <f t="shared" si="5"/>
        <v>-253407.05</v>
      </c>
      <c r="T46" s="67"/>
    </row>
    <row r="47" spans="1:20" s="87" customFormat="1" ht="19.5" hidden="1" customHeight="1" x14ac:dyDescent="0.3">
      <c r="A47" s="13" t="s">
        <v>25</v>
      </c>
      <c r="B47" s="13" t="s">
        <v>26</v>
      </c>
      <c r="C47" s="13" t="s">
        <v>16</v>
      </c>
      <c r="D47" s="24" t="s">
        <v>27</v>
      </c>
      <c r="E47" s="330">
        <f t="shared" si="3"/>
        <v>0</v>
      </c>
      <c r="F47" s="368"/>
      <c r="G47" s="413"/>
      <c r="H47" s="413"/>
      <c r="I47" s="413"/>
      <c r="J47" s="330">
        <f t="shared" si="4"/>
        <v>0</v>
      </c>
      <c r="K47" s="368"/>
      <c r="L47" s="414"/>
      <c r="M47" s="414"/>
      <c r="N47" s="414"/>
      <c r="O47" s="368"/>
      <c r="P47" s="432"/>
      <c r="Q47" s="414"/>
      <c r="R47" s="257">
        <f t="shared" si="5"/>
        <v>0</v>
      </c>
    </row>
    <row r="48" spans="1:20" s="2" customFormat="1" ht="76.5" hidden="1" customHeight="1" x14ac:dyDescent="0.3">
      <c r="A48" s="8" t="s">
        <v>573</v>
      </c>
      <c r="B48" s="8" t="s">
        <v>429</v>
      </c>
      <c r="C48" s="8" t="s">
        <v>19</v>
      </c>
      <c r="D48" s="10" t="s">
        <v>430</v>
      </c>
      <c r="E48" s="330">
        <f t="shared" si="3"/>
        <v>0</v>
      </c>
      <c r="F48" s="330"/>
      <c r="G48" s="332"/>
      <c r="H48" s="332"/>
      <c r="I48" s="332"/>
      <c r="J48" s="330">
        <f t="shared" si="4"/>
        <v>0</v>
      </c>
      <c r="K48" s="330"/>
      <c r="L48" s="433"/>
      <c r="M48" s="433"/>
      <c r="N48" s="433"/>
      <c r="O48" s="330"/>
      <c r="P48" s="434"/>
      <c r="Q48" s="433"/>
      <c r="R48" s="257">
        <f t="shared" si="5"/>
        <v>0</v>
      </c>
    </row>
    <row r="49" spans="1:20" s="2" customFormat="1" ht="63.75" hidden="1" customHeight="1" x14ac:dyDescent="0.3">
      <c r="A49" s="8"/>
      <c r="B49" s="8"/>
      <c r="C49" s="8"/>
      <c r="D49" s="400" t="s">
        <v>431</v>
      </c>
      <c r="E49" s="330">
        <f t="shared" si="3"/>
        <v>0</v>
      </c>
      <c r="F49" s="424"/>
      <c r="G49" s="424"/>
      <c r="H49" s="424"/>
      <c r="I49" s="424"/>
      <c r="J49" s="424">
        <f t="shared" si="4"/>
        <v>0</v>
      </c>
      <c r="K49" s="424"/>
      <c r="L49" s="435"/>
      <c r="M49" s="435"/>
      <c r="N49" s="435"/>
      <c r="O49" s="424"/>
      <c r="P49" s="435"/>
      <c r="Q49" s="435"/>
      <c r="R49" s="334">
        <f t="shared" si="5"/>
        <v>0</v>
      </c>
    </row>
    <row r="50" spans="1:20" s="58" customFormat="1" ht="41.25" hidden="1" customHeight="1" x14ac:dyDescent="0.3">
      <c r="A50" s="13" t="s">
        <v>17</v>
      </c>
      <c r="B50" s="13" t="s">
        <v>18</v>
      </c>
      <c r="C50" s="13" t="s">
        <v>19</v>
      </c>
      <c r="D50" s="14" t="s">
        <v>20</v>
      </c>
      <c r="E50" s="330">
        <f t="shared" si="3"/>
        <v>0</v>
      </c>
      <c r="F50" s="368"/>
      <c r="G50" s="420"/>
      <c r="H50" s="420"/>
      <c r="I50" s="420"/>
      <c r="J50" s="330">
        <f t="shared" si="4"/>
        <v>0</v>
      </c>
      <c r="K50" s="413"/>
      <c r="L50" s="420"/>
      <c r="M50" s="420"/>
      <c r="N50" s="420"/>
      <c r="O50" s="413"/>
      <c r="P50" s="420"/>
      <c r="Q50" s="420"/>
      <c r="R50" s="257">
        <f t="shared" si="5"/>
        <v>0</v>
      </c>
      <c r="T50" s="59"/>
    </row>
    <row r="51" spans="1:20" s="58" customFormat="1" ht="43.5" hidden="1" customHeight="1" x14ac:dyDescent="0.3">
      <c r="A51" s="13" t="s">
        <v>187</v>
      </c>
      <c r="B51" s="13" t="s">
        <v>188</v>
      </c>
      <c r="C51" s="13" t="s">
        <v>189</v>
      </c>
      <c r="D51" s="24" t="s">
        <v>190</v>
      </c>
      <c r="E51" s="330">
        <f t="shared" si="3"/>
        <v>0</v>
      </c>
      <c r="F51" s="235"/>
      <c r="G51" s="420"/>
      <c r="H51" s="420"/>
      <c r="I51" s="420"/>
      <c r="J51" s="330">
        <f t="shared" si="4"/>
        <v>0</v>
      </c>
      <c r="K51" s="413"/>
      <c r="L51" s="420"/>
      <c r="M51" s="420"/>
      <c r="N51" s="420"/>
      <c r="O51" s="413"/>
      <c r="P51" s="420"/>
      <c r="Q51" s="420"/>
      <c r="R51" s="257">
        <f t="shared" si="5"/>
        <v>0</v>
      </c>
      <c r="T51" s="59"/>
    </row>
    <row r="52" spans="1:20" s="58" customFormat="1" ht="19.5" hidden="1" customHeight="1" x14ac:dyDescent="0.3">
      <c r="A52" s="13" t="s">
        <v>191</v>
      </c>
      <c r="B52" s="13" t="s">
        <v>192</v>
      </c>
      <c r="C52" s="13" t="s">
        <v>193</v>
      </c>
      <c r="D52" s="227" t="s">
        <v>194</v>
      </c>
      <c r="E52" s="330">
        <f t="shared" si="3"/>
        <v>0</v>
      </c>
      <c r="F52" s="235"/>
      <c r="G52" s="420"/>
      <c r="H52" s="420"/>
      <c r="I52" s="420"/>
      <c r="J52" s="330">
        <f t="shared" si="4"/>
        <v>0</v>
      </c>
      <c r="K52" s="413"/>
      <c r="L52" s="420"/>
      <c r="M52" s="420"/>
      <c r="N52" s="420"/>
      <c r="O52" s="413"/>
      <c r="P52" s="420"/>
      <c r="Q52" s="420"/>
      <c r="R52" s="257">
        <f t="shared" si="5"/>
        <v>0</v>
      </c>
      <c r="T52" s="59"/>
    </row>
    <row r="53" spans="1:20" s="52" customFormat="1" ht="75" hidden="1" customHeight="1" x14ac:dyDescent="0.3">
      <c r="A53" s="8" t="s">
        <v>574</v>
      </c>
      <c r="B53" s="8" t="s">
        <v>575</v>
      </c>
      <c r="C53" s="8" t="s">
        <v>193</v>
      </c>
      <c r="D53" s="399" t="s">
        <v>576</v>
      </c>
      <c r="E53" s="330">
        <f t="shared" si="3"/>
        <v>0</v>
      </c>
      <c r="F53" s="329"/>
      <c r="G53" s="331"/>
      <c r="H53" s="331"/>
      <c r="I53" s="331"/>
      <c r="J53" s="330">
        <f t="shared" si="4"/>
        <v>0</v>
      </c>
      <c r="K53" s="332"/>
      <c r="L53" s="331"/>
      <c r="M53" s="331"/>
      <c r="N53" s="331"/>
      <c r="O53" s="332"/>
      <c r="P53" s="331"/>
      <c r="Q53" s="331"/>
      <c r="R53" s="257">
        <f t="shared" si="5"/>
        <v>0</v>
      </c>
      <c r="T53" s="67"/>
    </row>
    <row r="54" spans="1:20" s="58" customFormat="1" ht="76.5" hidden="1" customHeight="1" x14ac:dyDescent="0.3">
      <c r="A54" s="13"/>
      <c r="B54" s="13"/>
      <c r="C54" s="13"/>
      <c r="D54" s="474" t="s">
        <v>577</v>
      </c>
      <c r="E54" s="424">
        <f t="shared" si="3"/>
        <v>0</v>
      </c>
      <c r="F54" s="334"/>
      <c r="G54" s="422"/>
      <c r="H54" s="422"/>
      <c r="I54" s="422"/>
      <c r="J54" s="330">
        <f t="shared" si="4"/>
        <v>0</v>
      </c>
      <c r="K54" s="416"/>
      <c r="L54" s="422"/>
      <c r="M54" s="422"/>
      <c r="N54" s="422"/>
      <c r="O54" s="416"/>
      <c r="P54" s="422"/>
      <c r="Q54" s="422"/>
      <c r="R54" s="410">
        <f t="shared" si="5"/>
        <v>0</v>
      </c>
      <c r="T54" s="59"/>
    </row>
    <row r="55" spans="1:20" s="58" customFormat="1" ht="35.25" hidden="1" customHeight="1" x14ac:dyDescent="0.3">
      <c r="A55" s="13" t="s">
        <v>195</v>
      </c>
      <c r="B55" s="13" t="s">
        <v>196</v>
      </c>
      <c r="C55" s="13" t="s">
        <v>197</v>
      </c>
      <c r="D55" s="24" t="s">
        <v>198</v>
      </c>
      <c r="E55" s="368">
        <f t="shared" si="3"/>
        <v>0</v>
      </c>
      <c r="F55" s="368"/>
      <c r="G55" s="368"/>
      <c r="H55" s="368"/>
      <c r="I55" s="368"/>
      <c r="J55" s="330">
        <f t="shared" si="4"/>
        <v>0</v>
      </c>
      <c r="K55" s="413"/>
      <c r="L55" s="368"/>
      <c r="M55" s="368"/>
      <c r="N55" s="368"/>
      <c r="O55" s="413"/>
      <c r="P55" s="368"/>
      <c r="Q55" s="368"/>
      <c r="R55" s="60">
        <f t="shared" si="5"/>
        <v>0</v>
      </c>
      <c r="T55" s="59"/>
    </row>
    <row r="56" spans="1:20" s="58" customFormat="1" ht="24.75" hidden="1" customHeight="1" x14ac:dyDescent="0.3">
      <c r="A56" s="13" t="s">
        <v>199</v>
      </c>
      <c r="B56" s="13" t="s">
        <v>200</v>
      </c>
      <c r="C56" s="13" t="s">
        <v>201</v>
      </c>
      <c r="D56" s="24" t="s">
        <v>202</v>
      </c>
      <c r="E56" s="368">
        <f t="shared" si="3"/>
        <v>0</v>
      </c>
      <c r="F56" s="368"/>
      <c r="G56" s="368"/>
      <c r="H56" s="368"/>
      <c r="I56" s="368"/>
      <c r="J56" s="330">
        <f t="shared" si="4"/>
        <v>0</v>
      </c>
      <c r="K56" s="413"/>
      <c r="L56" s="368"/>
      <c r="M56" s="368"/>
      <c r="N56" s="368"/>
      <c r="O56" s="413"/>
      <c r="P56" s="368"/>
      <c r="Q56" s="368"/>
      <c r="R56" s="60">
        <f t="shared" si="5"/>
        <v>0</v>
      </c>
      <c r="T56" s="59"/>
    </row>
    <row r="57" spans="1:20" s="58" customFormat="1" ht="28.5" hidden="1" customHeight="1" x14ac:dyDescent="0.3">
      <c r="A57" s="13" t="s">
        <v>203</v>
      </c>
      <c r="B57" s="13" t="s">
        <v>204</v>
      </c>
      <c r="C57" s="13" t="s">
        <v>19</v>
      </c>
      <c r="D57" s="77" t="s">
        <v>205</v>
      </c>
      <c r="E57" s="368">
        <f t="shared" si="3"/>
        <v>0</v>
      </c>
      <c r="F57" s="235"/>
      <c r="G57" s="420"/>
      <c r="H57" s="420"/>
      <c r="I57" s="420"/>
      <c r="J57" s="330">
        <f t="shared" si="4"/>
        <v>0</v>
      </c>
      <c r="K57" s="413"/>
      <c r="L57" s="420"/>
      <c r="M57" s="420"/>
      <c r="N57" s="420"/>
      <c r="O57" s="413"/>
      <c r="P57" s="420"/>
      <c r="Q57" s="420"/>
      <c r="R57" s="60">
        <f t="shared" si="5"/>
        <v>0</v>
      </c>
      <c r="T57" s="59"/>
    </row>
    <row r="58" spans="1:20" s="411" customFormat="1" ht="40.5" hidden="1" customHeight="1" x14ac:dyDescent="0.3">
      <c r="A58" s="128" t="s">
        <v>206</v>
      </c>
      <c r="B58" s="128" t="s">
        <v>207</v>
      </c>
      <c r="C58" s="128" t="s">
        <v>19</v>
      </c>
      <c r="D58" s="126" t="s">
        <v>208</v>
      </c>
      <c r="E58" s="330">
        <f t="shared" si="3"/>
        <v>0</v>
      </c>
      <c r="F58" s="329"/>
      <c r="G58" s="425"/>
      <c r="H58" s="425"/>
      <c r="I58" s="425"/>
      <c r="J58" s="330">
        <f t="shared" si="4"/>
        <v>0</v>
      </c>
      <c r="K58" s="332"/>
      <c r="L58" s="425"/>
      <c r="M58" s="425"/>
      <c r="N58" s="425"/>
      <c r="O58" s="332"/>
      <c r="P58" s="425"/>
      <c r="Q58" s="425"/>
      <c r="R58" s="257">
        <f t="shared" si="5"/>
        <v>0</v>
      </c>
      <c r="T58" s="412"/>
    </row>
    <row r="59" spans="1:20" s="2" customFormat="1" ht="55.5" hidden="1" customHeight="1" x14ac:dyDescent="0.3">
      <c r="A59" s="17" t="s">
        <v>209</v>
      </c>
      <c r="B59" s="8" t="s">
        <v>210</v>
      </c>
      <c r="C59" s="11" t="s">
        <v>211</v>
      </c>
      <c r="D59" s="12" t="s">
        <v>212</v>
      </c>
      <c r="E59" s="330">
        <f t="shared" si="3"/>
        <v>0</v>
      </c>
      <c r="F59" s="330"/>
      <c r="G59" s="434"/>
      <c r="H59" s="434"/>
      <c r="I59" s="434"/>
      <c r="J59" s="330">
        <f t="shared" si="4"/>
        <v>0</v>
      </c>
      <c r="K59" s="332"/>
      <c r="L59" s="434"/>
      <c r="M59" s="434"/>
      <c r="N59" s="434"/>
      <c r="O59" s="332"/>
      <c r="P59" s="434"/>
      <c r="Q59" s="434"/>
      <c r="R59" s="257">
        <f t="shared" si="5"/>
        <v>0</v>
      </c>
    </row>
    <row r="60" spans="1:20" s="2" customFormat="1" ht="36.75" hidden="1" customHeight="1" x14ac:dyDescent="0.3">
      <c r="A60" s="17" t="s">
        <v>578</v>
      </c>
      <c r="B60" s="8" t="s">
        <v>579</v>
      </c>
      <c r="C60" s="11"/>
      <c r="D60" s="204" t="s">
        <v>580</v>
      </c>
      <c r="E60" s="330">
        <f t="shared" si="3"/>
        <v>0</v>
      </c>
      <c r="F60" s="330"/>
      <c r="G60" s="434"/>
      <c r="H60" s="434"/>
      <c r="I60" s="434"/>
      <c r="J60" s="330">
        <f t="shared" si="4"/>
        <v>0</v>
      </c>
      <c r="K60" s="330"/>
      <c r="L60" s="434"/>
      <c r="M60" s="434"/>
      <c r="N60" s="434"/>
      <c r="O60" s="330"/>
      <c r="P60" s="434"/>
      <c r="Q60" s="434"/>
      <c r="R60" s="329">
        <f t="shared" si="5"/>
        <v>0</v>
      </c>
    </row>
    <row r="61" spans="1:20" s="87" customFormat="1" ht="65.25" hidden="1" customHeight="1" x14ac:dyDescent="0.3">
      <c r="A61" s="61"/>
      <c r="B61" s="13"/>
      <c r="C61" s="85"/>
      <c r="D61" s="88" t="s">
        <v>213</v>
      </c>
      <c r="E61" s="374">
        <f t="shared" si="3"/>
        <v>0</v>
      </c>
      <c r="F61" s="368"/>
      <c r="G61" s="432"/>
      <c r="H61" s="432"/>
      <c r="I61" s="432"/>
      <c r="J61" s="416">
        <f t="shared" si="4"/>
        <v>0</v>
      </c>
      <c r="K61" s="413"/>
      <c r="L61" s="432"/>
      <c r="M61" s="432"/>
      <c r="N61" s="432"/>
      <c r="O61" s="413"/>
      <c r="P61" s="432"/>
      <c r="Q61" s="432"/>
      <c r="R61" s="237">
        <f t="shared" si="5"/>
        <v>0</v>
      </c>
    </row>
    <row r="62" spans="1:20" s="2" customFormat="1" ht="36.75" hidden="1" customHeight="1" x14ac:dyDescent="0.3">
      <c r="A62" s="11" t="s">
        <v>214</v>
      </c>
      <c r="B62" s="8" t="s">
        <v>215</v>
      </c>
      <c r="C62" s="11" t="s">
        <v>216</v>
      </c>
      <c r="D62" s="12" t="s">
        <v>217</v>
      </c>
      <c r="E62" s="330">
        <f t="shared" si="3"/>
        <v>0</v>
      </c>
      <c r="F62" s="330"/>
      <c r="G62" s="434"/>
      <c r="H62" s="434"/>
      <c r="I62" s="434"/>
      <c r="J62" s="330">
        <f t="shared" si="4"/>
        <v>0</v>
      </c>
      <c r="K62" s="332"/>
      <c r="L62" s="434"/>
      <c r="M62" s="434"/>
      <c r="N62" s="434"/>
      <c r="O62" s="332"/>
      <c r="P62" s="434"/>
      <c r="Q62" s="434"/>
      <c r="R62" s="257">
        <f>SUM(E62,J62)</f>
        <v>0</v>
      </c>
    </row>
    <row r="63" spans="1:20" s="87" customFormat="1" ht="28.5" hidden="1" customHeight="1" x14ac:dyDescent="0.3">
      <c r="A63" s="85" t="s">
        <v>3</v>
      </c>
      <c r="B63" s="13" t="s">
        <v>28</v>
      </c>
      <c r="C63" s="85" t="s">
        <v>29</v>
      </c>
      <c r="D63" s="86" t="s">
        <v>30</v>
      </c>
      <c r="E63" s="368">
        <f t="shared" si="3"/>
        <v>0</v>
      </c>
      <c r="F63" s="368"/>
      <c r="G63" s="432"/>
      <c r="H63" s="432"/>
      <c r="I63" s="432"/>
      <c r="J63" s="368">
        <f t="shared" si="4"/>
        <v>0</v>
      </c>
      <c r="K63" s="413"/>
      <c r="L63" s="432"/>
      <c r="M63" s="432"/>
      <c r="N63" s="432"/>
      <c r="O63" s="413"/>
      <c r="P63" s="432"/>
      <c r="Q63" s="432"/>
      <c r="R63" s="60">
        <f t="shared" ref="R63:R64" si="7">SUM(E63,J63)</f>
        <v>0</v>
      </c>
    </row>
    <row r="64" spans="1:20" s="2" customFormat="1" ht="4.9000000000000004" hidden="1" customHeight="1" x14ac:dyDescent="0.3">
      <c r="A64" s="8" t="s">
        <v>7</v>
      </c>
      <c r="B64" s="8" t="s">
        <v>31</v>
      </c>
      <c r="C64" s="8" t="s">
        <v>29</v>
      </c>
      <c r="D64" s="388" t="s">
        <v>8</v>
      </c>
      <c r="E64" s="330">
        <f t="shared" si="3"/>
        <v>0</v>
      </c>
      <c r="F64" s="330"/>
      <c r="G64" s="434"/>
      <c r="H64" s="434"/>
      <c r="I64" s="434"/>
      <c r="J64" s="330">
        <f t="shared" si="4"/>
        <v>0</v>
      </c>
      <c r="K64" s="332"/>
      <c r="L64" s="434"/>
      <c r="M64" s="434"/>
      <c r="N64" s="434"/>
      <c r="O64" s="332"/>
      <c r="P64" s="434"/>
      <c r="Q64" s="434"/>
      <c r="R64" s="257">
        <f t="shared" si="7"/>
        <v>0</v>
      </c>
    </row>
    <row r="65" spans="1:20" s="2" customFormat="1" ht="43.5" customHeight="1" x14ac:dyDescent="0.3">
      <c r="A65" s="5" t="s">
        <v>46</v>
      </c>
      <c r="B65" s="240"/>
      <c r="C65" s="240"/>
      <c r="D65" s="21" t="s">
        <v>47</v>
      </c>
      <c r="E65" s="281">
        <f>SUM(E66)</f>
        <v>478879</v>
      </c>
      <c r="F65" s="281">
        <f t="shared" ref="F65:R65" si="8">SUM(F66)</f>
        <v>478879</v>
      </c>
      <c r="G65" s="281">
        <f t="shared" si="8"/>
        <v>354993</v>
      </c>
      <c r="H65" s="89">
        <f t="shared" si="8"/>
        <v>0</v>
      </c>
      <c r="I65" s="89">
        <f t="shared" si="8"/>
        <v>0</v>
      </c>
      <c r="J65" s="281">
        <f t="shared" si="8"/>
        <v>1864604</v>
      </c>
      <c r="K65" s="281">
        <f t="shared" si="8"/>
        <v>1864604</v>
      </c>
      <c r="L65" s="89">
        <f t="shared" si="8"/>
        <v>0</v>
      </c>
      <c r="M65" s="89">
        <f t="shared" si="8"/>
        <v>0</v>
      </c>
      <c r="N65" s="89">
        <f t="shared" si="8"/>
        <v>0</v>
      </c>
      <c r="O65" s="281">
        <f t="shared" si="8"/>
        <v>1864604</v>
      </c>
      <c r="P65" s="281">
        <f t="shared" si="8"/>
        <v>0</v>
      </c>
      <c r="Q65" s="281">
        <f t="shared" si="8"/>
        <v>0</v>
      </c>
      <c r="R65" s="281">
        <f t="shared" si="8"/>
        <v>2343483</v>
      </c>
      <c r="T65" s="282">
        <f t="shared" ref="T65:T66" si="9">SUM(E65,J65)</f>
        <v>2343483</v>
      </c>
    </row>
    <row r="66" spans="1:20" s="52" customFormat="1" ht="45" customHeight="1" x14ac:dyDescent="0.3">
      <c r="A66" s="5" t="s">
        <v>48</v>
      </c>
      <c r="B66" s="240"/>
      <c r="C66" s="240"/>
      <c r="D66" s="21" t="s">
        <v>47</v>
      </c>
      <c r="E66" s="281">
        <f>SUM(E67,E68,E70,E72,E73,E74,E75,E76,E80,E81,E82,E83,E84,E85,E86,E88)</f>
        <v>478879</v>
      </c>
      <c r="F66" s="281">
        <f t="shared" ref="F66:R66" si="10">SUM(F67,F68,F70,F72,F73,F74,F75,F76,F80,F81,F82,F83,F84,F85,F86,F88)</f>
        <v>478879</v>
      </c>
      <c r="G66" s="281">
        <f t="shared" si="10"/>
        <v>354993</v>
      </c>
      <c r="H66" s="281">
        <f t="shared" si="10"/>
        <v>0</v>
      </c>
      <c r="I66" s="281">
        <f t="shared" si="10"/>
        <v>0</v>
      </c>
      <c r="J66" s="281">
        <f t="shared" si="10"/>
        <v>1864604</v>
      </c>
      <c r="K66" s="281">
        <f t="shared" si="10"/>
        <v>1864604</v>
      </c>
      <c r="L66" s="281">
        <f t="shared" si="10"/>
        <v>0</v>
      </c>
      <c r="M66" s="281">
        <f t="shared" si="10"/>
        <v>0</v>
      </c>
      <c r="N66" s="281">
        <f t="shared" si="10"/>
        <v>0</v>
      </c>
      <c r="O66" s="281">
        <f t="shared" si="10"/>
        <v>1864604</v>
      </c>
      <c r="P66" s="281">
        <f t="shared" si="10"/>
        <v>0</v>
      </c>
      <c r="Q66" s="281">
        <f t="shared" si="10"/>
        <v>0</v>
      </c>
      <c r="R66" s="281">
        <f t="shared" si="10"/>
        <v>2343483</v>
      </c>
      <c r="T66" s="282">
        <f t="shared" si="9"/>
        <v>2343483</v>
      </c>
    </row>
    <row r="67" spans="1:20" s="58" customFormat="1" ht="45.75" hidden="1" customHeight="1" x14ac:dyDescent="0.3">
      <c r="A67" s="53" t="s">
        <v>234</v>
      </c>
      <c r="B67" s="53" t="s">
        <v>63</v>
      </c>
      <c r="C67" s="53" t="s">
        <v>64</v>
      </c>
      <c r="D67" s="228" t="s">
        <v>84</v>
      </c>
      <c r="E67" s="235">
        <f>SUM(F67,I67)</f>
        <v>0</v>
      </c>
      <c r="F67" s="235"/>
      <c r="G67" s="235"/>
      <c r="H67" s="420"/>
      <c r="I67" s="420"/>
      <c r="J67" s="60">
        <f t="shared" ref="J67:J88" si="11">SUM(L67,O67)</f>
        <v>0</v>
      </c>
      <c r="K67" s="60"/>
      <c r="L67" s="420"/>
      <c r="M67" s="420"/>
      <c r="N67" s="420"/>
      <c r="O67" s="60"/>
      <c r="P67" s="60"/>
      <c r="Q67" s="60"/>
      <c r="R67" s="60">
        <f>SUM(E67,J67)</f>
        <v>0</v>
      </c>
    </row>
    <row r="68" spans="1:20" s="2" customFormat="1" ht="28.5" hidden="1" customHeight="1" x14ac:dyDescent="0.3">
      <c r="A68" s="22" t="s">
        <v>235</v>
      </c>
      <c r="B68" s="22" t="s">
        <v>220</v>
      </c>
      <c r="C68" s="90" t="s">
        <v>221</v>
      </c>
      <c r="D68" s="91" t="s">
        <v>222</v>
      </c>
      <c r="E68" s="436">
        <f t="shared" ref="E68:E85" si="12">SUM(F68,I68)</f>
        <v>0</v>
      </c>
      <c r="F68" s="329"/>
      <c r="G68" s="329"/>
      <c r="H68" s="331"/>
      <c r="I68" s="331"/>
      <c r="J68" s="257">
        <f t="shared" si="11"/>
        <v>0</v>
      </c>
      <c r="K68" s="257"/>
      <c r="L68" s="331"/>
      <c r="M68" s="331"/>
      <c r="N68" s="331"/>
      <c r="O68" s="257"/>
      <c r="P68" s="257"/>
      <c r="Q68" s="257"/>
      <c r="R68" s="257">
        <f t="shared" ref="R68:R88" si="13">SUM(E68,J68)</f>
        <v>0</v>
      </c>
    </row>
    <row r="69" spans="1:20" s="93" customFormat="1" ht="39.75" hidden="1" customHeight="1" x14ac:dyDescent="0.3">
      <c r="A69" s="230" t="s">
        <v>236</v>
      </c>
      <c r="B69" s="231">
        <v>1020</v>
      </c>
      <c r="C69" s="232"/>
      <c r="D69" s="233" t="s">
        <v>237</v>
      </c>
      <c r="E69" s="235">
        <f t="shared" si="12"/>
        <v>0</v>
      </c>
      <c r="F69" s="235"/>
      <c r="G69" s="235"/>
      <c r="H69" s="422"/>
      <c r="I69" s="422"/>
      <c r="J69" s="257">
        <f t="shared" si="11"/>
        <v>0</v>
      </c>
      <c r="K69" s="235"/>
      <c r="L69" s="422"/>
      <c r="M69" s="422"/>
      <c r="N69" s="422"/>
      <c r="O69" s="235"/>
      <c r="P69" s="386"/>
      <c r="Q69" s="386"/>
      <c r="R69" s="257">
        <f t="shared" si="13"/>
        <v>0</v>
      </c>
    </row>
    <row r="70" spans="1:20" s="94" customFormat="1" ht="39.75" hidden="1" customHeight="1" x14ac:dyDescent="0.3">
      <c r="A70" s="230" t="s">
        <v>52</v>
      </c>
      <c r="B70" s="231">
        <v>1021</v>
      </c>
      <c r="C70" s="234" t="s">
        <v>53</v>
      </c>
      <c r="D70" s="401" t="s">
        <v>54</v>
      </c>
      <c r="E70" s="235">
        <f t="shared" si="12"/>
        <v>0</v>
      </c>
      <c r="F70" s="235"/>
      <c r="G70" s="235"/>
      <c r="H70" s="420"/>
      <c r="I70" s="422"/>
      <c r="J70" s="257">
        <f t="shared" si="11"/>
        <v>0</v>
      </c>
      <c r="K70" s="60"/>
      <c r="L70" s="420"/>
      <c r="M70" s="420"/>
      <c r="N70" s="420"/>
      <c r="O70" s="60"/>
      <c r="P70" s="386"/>
      <c r="Q70" s="386"/>
      <c r="R70" s="257">
        <f t="shared" si="13"/>
        <v>0</v>
      </c>
    </row>
    <row r="71" spans="1:20" s="94" customFormat="1" ht="182.45" customHeight="1" x14ac:dyDescent="0.3">
      <c r="A71" s="545" t="s">
        <v>308</v>
      </c>
      <c r="B71" s="546">
        <v>1060</v>
      </c>
      <c r="C71" s="547"/>
      <c r="D71" s="548" t="s">
        <v>307</v>
      </c>
      <c r="E71" s="329">
        <f t="shared" si="12"/>
        <v>0</v>
      </c>
      <c r="F71" s="436"/>
      <c r="G71" s="329"/>
      <c r="H71" s="425"/>
      <c r="I71" s="425"/>
      <c r="J71" s="257">
        <f t="shared" si="11"/>
        <v>1400000</v>
      </c>
      <c r="K71" s="257">
        <v>1400000</v>
      </c>
      <c r="L71" s="331"/>
      <c r="M71" s="331"/>
      <c r="N71" s="331"/>
      <c r="O71" s="257">
        <v>1400000</v>
      </c>
      <c r="P71" s="410"/>
      <c r="Q71" s="410"/>
      <c r="R71" s="257">
        <f t="shared" si="13"/>
        <v>1400000</v>
      </c>
    </row>
    <row r="72" spans="1:20" s="94" customFormat="1" ht="38.25" customHeight="1" x14ac:dyDescent="0.3">
      <c r="A72" s="549" t="s">
        <v>306</v>
      </c>
      <c r="B72" s="550">
        <v>1061</v>
      </c>
      <c r="C72" s="549" t="s">
        <v>53</v>
      </c>
      <c r="D72" s="551" t="s">
        <v>54</v>
      </c>
      <c r="E72" s="334">
        <f t="shared" si="12"/>
        <v>0</v>
      </c>
      <c r="F72" s="552"/>
      <c r="G72" s="334"/>
      <c r="H72" s="410"/>
      <c r="I72" s="410"/>
      <c r="J72" s="334">
        <f t="shared" si="11"/>
        <v>1400000</v>
      </c>
      <c r="K72" s="334">
        <v>1400000</v>
      </c>
      <c r="L72" s="334"/>
      <c r="M72" s="334"/>
      <c r="N72" s="334"/>
      <c r="O72" s="334">
        <v>1400000</v>
      </c>
      <c r="P72" s="424"/>
      <c r="Q72" s="424"/>
      <c r="R72" s="334">
        <f t="shared" si="13"/>
        <v>1400000</v>
      </c>
    </row>
    <row r="73" spans="1:20" s="87" customFormat="1" ht="57" hidden="1" customHeight="1" x14ac:dyDescent="0.3">
      <c r="A73" s="23" t="s">
        <v>238</v>
      </c>
      <c r="B73" s="23" t="s">
        <v>239</v>
      </c>
      <c r="C73" s="23" t="s">
        <v>76</v>
      </c>
      <c r="D73" s="30" t="s">
        <v>240</v>
      </c>
      <c r="E73" s="235">
        <f t="shared" si="12"/>
        <v>0</v>
      </c>
      <c r="F73" s="235"/>
      <c r="G73" s="235"/>
      <c r="H73" s="60"/>
      <c r="I73" s="60"/>
      <c r="J73" s="257">
        <f t="shared" si="11"/>
        <v>0</v>
      </c>
      <c r="K73" s="235"/>
      <c r="L73" s="60"/>
      <c r="M73" s="60"/>
      <c r="N73" s="60"/>
      <c r="O73" s="235"/>
      <c r="P73" s="60"/>
      <c r="Q73" s="60"/>
      <c r="R73" s="257">
        <f t="shared" si="13"/>
        <v>0</v>
      </c>
    </row>
    <row r="74" spans="1:20" s="87" customFormat="1" ht="36.75" hidden="1" customHeight="1" x14ac:dyDescent="0.3">
      <c r="A74" s="23" t="s">
        <v>241</v>
      </c>
      <c r="B74" s="23" t="s">
        <v>242</v>
      </c>
      <c r="C74" s="160" t="s">
        <v>243</v>
      </c>
      <c r="D74" s="161" t="s">
        <v>244</v>
      </c>
      <c r="E74" s="236">
        <f t="shared" si="12"/>
        <v>0</v>
      </c>
      <c r="F74" s="235"/>
      <c r="G74" s="235"/>
      <c r="H74" s="60"/>
      <c r="I74" s="60"/>
      <c r="J74" s="257">
        <f t="shared" si="11"/>
        <v>0</v>
      </c>
      <c r="K74" s="235"/>
      <c r="L74" s="60"/>
      <c r="M74" s="60"/>
      <c r="N74" s="60"/>
      <c r="O74" s="235"/>
      <c r="P74" s="60"/>
      <c r="Q74" s="60"/>
      <c r="R74" s="257">
        <f t="shared" si="13"/>
        <v>0</v>
      </c>
    </row>
    <row r="75" spans="1:20" s="87" customFormat="1" ht="27" hidden="1" customHeight="1" x14ac:dyDescent="0.3">
      <c r="A75" s="23" t="s">
        <v>245</v>
      </c>
      <c r="B75" s="23" t="s">
        <v>246</v>
      </c>
      <c r="C75" s="23" t="s">
        <v>243</v>
      </c>
      <c r="D75" s="161" t="s">
        <v>247</v>
      </c>
      <c r="E75" s="235">
        <f t="shared" si="12"/>
        <v>0</v>
      </c>
      <c r="F75" s="235"/>
      <c r="G75" s="235"/>
      <c r="H75" s="60"/>
      <c r="I75" s="60"/>
      <c r="J75" s="257">
        <f t="shared" si="11"/>
        <v>0</v>
      </c>
      <c r="K75" s="60"/>
      <c r="L75" s="60"/>
      <c r="M75" s="60"/>
      <c r="N75" s="60"/>
      <c r="O75" s="60"/>
      <c r="P75" s="60"/>
      <c r="Q75" s="60"/>
      <c r="R75" s="257">
        <f t="shared" si="13"/>
        <v>0</v>
      </c>
    </row>
    <row r="76" spans="1:20" s="87" customFormat="1" ht="46.5" hidden="1" customHeight="1" x14ac:dyDescent="0.3">
      <c r="A76" s="23" t="s">
        <v>248</v>
      </c>
      <c r="B76" s="23" t="s">
        <v>249</v>
      </c>
      <c r="C76" s="23" t="s">
        <v>243</v>
      </c>
      <c r="D76" s="30" t="s">
        <v>250</v>
      </c>
      <c r="E76" s="235">
        <f t="shared" si="12"/>
        <v>0</v>
      </c>
      <c r="F76" s="235"/>
      <c r="G76" s="235"/>
      <c r="H76" s="60"/>
      <c r="I76" s="60"/>
      <c r="J76" s="257">
        <f t="shared" si="11"/>
        <v>0</v>
      </c>
      <c r="K76" s="437"/>
      <c r="L76" s="60"/>
      <c r="M76" s="60"/>
      <c r="N76" s="60"/>
      <c r="O76" s="437"/>
      <c r="P76" s="60"/>
      <c r="Q76" s="60"/>
      <c r="R76" s="257">
        <f t="shared" si="13"/>
        <v>0</v>
      </c>
    </row>
    <row r="77" spans="1:20" s="93" customFormat="1" ht="39.75" hidden="1" customHeight="1" x14ac:dyDescent="0.35">
      <c r="A77" s="239"/>
      <c r="B77" s="239"/>
      <c r="C77" s="239"/>
      <c r="D77" s="92" t="s">
        <v>310</v>
      </c>
      <c r="E77" s="237">
        <f t="shared" si="12"/>
        <v>0</v>
      </c>
      <c r="F77" s="237"/>
      <c r="G77" s="237"/>
      <c r="H77" s="386"/>
      <c r="I77" s="386"/>
      <c r="J77" s="257">
        <f t="shared" si="11"/>
        <v>0</v>
      </c>
      <c r="K77" s="438"/>
      <c r="L77" s="386"/>
      <c r="M77" s="386"/>
      <c r="N77" s="386"/>
      <c r="O77" s="438"/>
      <c r="P77" s="386"/>
      <c r="Q77" s="386"/>
      <c r="R77" s="257">
        <f t="shared" si="13"/>
        <v>0</v>
      </c>
    </row>
    <row r="78" spans="1:20" s="87" customFormat="1" ht="0.75" customHeight="1" x14ac:dyDescent="0.3">
      <c r="A78" s="99" t="s">
        <v>251</v>
      </c>
      <c r="B78" s="99" t="s">
        <v>252</v>
      </c>
      <c r="C78" s="99" t="s">
        <v>243</v>
      </c>
      <c r="D78" s="228" t="s">
        <v>253</v>
      </c>
      <c r="E78" s="235">
        <f t="shared" si="12"/>
        <v>0</v>
      </c>
      <c r="F78" s="235"/>
      <c r="G78" s="235"/>
      <c r="H78" s="60"/>
      <c r="I78" s="60"/>
      <c r="J78" s="257">
        <f t="shared" si="11"/>
        <v>0</v>
      </c>
      <c r="K78" s="437"/>
      <c r="L78" s="60"/>
      <c r="M78" s="60"/>
      <c r="N78" s="60"/>
      <c r="O78" s="437"/>
      <c r="P78" s="60"/>
      <c r="Q78" s="60"/>
      <c r="R78" s="257">
        <f t="shared" si="13"/>
        <v>0</v>
      </c>
    </row>
    <row r="79" spans="1:20" s="87" customFormat="1" ht="76.5" customHeight="1" x14ac:dyDescent="0.3">
      <c r="A79" s="555" t="s">
        <v>551</v>
      </c>
      <c r="B79" s="555"/>
      <c r="C79" s="556"/>
      <c r="D79" s="197" t="s">
        <v>546</v>
      </c>
      <c r="E79" s="329">
        <f t="shared" si="12"/>
        <v>8590</v>
      </c>
      <c r="F79" s="329">
        <f t="shared" ref="F79:O79" si="14">SUM(F80:F81)</f>
        <v>8590</v>
      </c>
      <c r="G79" s="329">
        <f t="shared" si="14"/>
        <v>7041</v>
      </c>
      <c r="H79" s="329">
        <f t="shared" si="14"/>
        <v>0</v>
      </c>
      <c r="I79" s="329">
        <f t="shared" si="14"/>
        <v>0</v>
      </c>
      <c r="J79" s="257">
        <f t="shared" si="11"/>
        <v>0</v>
      </c>
      <c r="K79" s="329">
        <f t="shared" si="14"/>
        <v>0</v>
      </c>
      <c r="L79" s="329">
        <f t="shared" si="14"/>
        <v>0</v>
      </c>
      <c r="M79" s="329">
        <f t="shared" si="14"/>
        <v>0</v>
      </c>
      <c r="N79" s="329">
        <f t="shared" si="14"/>
        <v>0</v>
      </c>
      <c r="O79" s="329">
        <f t="shared" si="14"/>
        <v>0</v>
      </c>
      <c r="P79" s="257"/>
      <c r="Q79" s="257"/>
      <c r="R79" s="257">
        <f t="shared" si="13"/>
        <v>8590</v>
      </c>
    </row>
    <row r="80" spans="1:20" s="87" customFormat="1" ht="103.5" hidden="1" customHeight="1" x14ac:dyDescent="0.3">
      <c r="A80" s="99" t="s">
        <v>549</v>
      </c>
      <c r="B80" s="99" t="s">
        <v>548</v>
      </c>
      <c r="C80" s="402" t="s">
        <v>243</v>
      </c>
      <c r="D80" s="404" t="s">
        <v>544</v>
      </c>
      <c r="E80" s="235">
        <f t="shared" si="12"/>
        <v>0</v>
      </c>
      <c r="F80" s="235"/>
      <c r="G80" s="235"/>
      <c r="H80" s="60"/>
      <c r="I80" s="60"/>
      <c r="J80" s="257">
        <f t="shared" si="11"/>
        <v>0</v>
      </c>
      <c r="K80" s="235"/>
      <c r="L80" s="235"/>
      <c r="M80" s="235"/>
      <c r="N80" s="235"/>
      <c r="O80" s="235"/>
      <c r="P80" s="60"/>
      <c r="Q80" s="60"/>
      <c r="R80" s="257">
        <f t="shared" si="13"/>
        <v>0</v>
      </c>
    </row>
    <row r="81" spans="1:34" s="93" customFormat="1" ht="107.25" customHeight="1" x14ac:dyDescent="0.3">
      <c r="A81" s="553" t="s">
        <v>550</v>
      </c>
      <c r="B81" s="553" t="s">
        <v>547</v>
      </c>
      <c r="C81" s="554" t="s">
        <v>243</v>
      </c>
      <c r="D81" s="355" t="s">
        <v>545</v>
      </c>
      <c r="E81" s="334">
        <f t="shared" si="12"/>
        <v>8590</v>
      </c>
      <c r="F81" s="334">
        <v>8590</v>
      </c>
      <c r="G81" s="334">
        <v>7041</v>
      </c>
      <c r="H81" s="410"/>
      <c r="I81" s="410"/>
      <c r="J81" s="257">
        <f t="shared" si="11"/>
        <v>0</v>
      </c>
      <c r="K81" s="334"/>
      <c r="L81" s="410"/>
      <c r="M81" s="410"/>
      <c r="N81" s="410"/>
      <c r="O81" s="334"/>
      <c r="P81" s="410"/>
      <c r="Q81" s="410"/>
      <c r="R81" s="334">
        <f t="shared" si="13"/>
        <v>8590</v>
      </c>
    </row>
    <row r="82" spans="1:34" s="93" customFormat="1" ht="93.75" customHeight="1" x14ac:dyDescent="0.3">
      <c r="A82" s="22" t="s">
        <v>254</v>
      </c>
      <c r="B82" s="22" t="s">
        <v>255</v>
      </c>
      <c r="C82" s="90" t="s">
        <v>243</v>
      </c>
      <c r="D82" s="248" t="s">
        <v>256</v>
      </c>
      <c r="E82" s="329">
        <f t="shared" si="12"/>
        <v>470289</v>
      </c>
      <c r="F82" s="329">
        <v>470289</v>
      </c>
      <c r="G82" s="329">
        <v>385483</v>
      </c>
      <c r="H82" s="329"/>
      <c r="I82" s="329"/>
      <c r="J82" s="257">
        <f>SUM(O82)</f>
        <v>464604</v>
      </c>
      <c r="K82" s="329">
        <v>464604</v>
      </c>
      <c r="L82" s="329"/>
      <c r="M82" s="334"/>
      <c r="N82" s="334"/>
      <c r="O82" s="329">
        <v>464604</v>
      </c>
      <c r="P82" s="410"/>
      <c r="Q82" s="410"/>
      <c r="R82" s="257">
        <f t="shared" si="13"/>
        <v>934893</v>
      </c>
    </row>
    <row r="83" spans="1:34" s="93" customFormat="1" ht="94.15" customHeight="1" x14ac:dyDescent="0.3">
      <c r="A83" s="22" t="s">
        <v>303</v>
      </c>
      <c r="B83" s="22" t="s">
        <v>304</v>
      </c>
      <c r="C83" s="90" t="s">
        <v>243</v>
      </c>
      <c r="D83" s="403" t="s">
        <v>305</v>
      </c>
      <c r="E83" s="436">
        <f t="shared" si="12"/>
        <v>0</v>
      </c>
      <c r="F83" s="329"/>
      <c r="G83" s="329">
        <v>-37531</v>
      </c>
      <c r="H83" s="257"/>
      <c r="I83" s="257"/>
      <c r="J83" s="257">
        <f>SUM(K83,O83)</f>
        <v>0</v>
      </c>
      <c r="K83" s="257"/>
      <c r="L83" s="257"/>
      <c r="M83" s="257"/>
      <c r="N83" s="257"/>
      <c r="O83" s="257"/>
      <c r="P83" s="257"/>
      <c r="Q83" s="257"/>
      <c r="R83" s="257">
        <f t="shared" si="13"/>
        <v>0</v>
      </c>
    </row>
    <row r="84" spans="1:34" s="2" customFormat="1" ht="54" hidden="1" customHeight="1" x14ac:dyDescent="0.3">
      <c r="A84" s="22" t="s">
        <v>581</v>
      </c>
      <c r="B84" s="22" t="s">
        <v>582</v>
      </c>
      <c r="C84" s="90" t="s">
        <v>37</v>
      </c>
      <c r="D84" s="403" t="s">
        <v>583</v>
      </c>
      <c r="E84" s="436">
        <f t="shared" si="12"/>
        <v>0</v>
      </c>
      <c r="F84" s="329"/>
      <c r="G84" s="329"/>
      <c r="H84" s="257"/>
      <c r="I84" s="257"/>
      <c r="J84" s="257">
        <f t="shared" si="11"/>
        <v>0</v>
      </c>
      <c r="K84" s="257"/>
      <c r="L84" s="257"/>
      <c r="M84" s="257"/>
      <c r="N84" s="257"/>
      <c r="O84" s="257"/>
      <c r="P84" s="257"/>
      <c r="Q84" s="257"/>
      <c r="R84" s="257">
        <f t="shared" si="13"/>
        <v>0</v>
      </c>
    </row>
    <row r="85" spans="1:34" s="2" customFormat="1" ht="33" hidden="1" customHeight="1" x14ac:dyDescent="0.3">
      <c r="A85" s="22" t="s">
        <v>49</v>
      </c>
      <c r="B85" s="8" t="s">
        <v>50</v>
      </c>
      <c r="C85" s="8" t="s">
        <v>16</v>
      </c>
      <c r="D85" s="9" t="s">
        <v>51</v>
      </c>
      <c r="E85" s="436">
        <f t="shared" si="12"/>
        <v>0</v>
      </c>
      <c r="F85" s="329"/>
      <c r="G85" s="329"/>
      <c r="H85" s="257"/>
      <c r="I85" s="257"/>
      <c r="J85" s="257">
        <f t="shared" si="11"/>
        <v>0</v>
      </c>
      <c r="K85" s="257"/>
      <c r="L85" s="257"/>
      <c r="M85" s="257"/>
      <c r="N85" s="257"/>
      <c r="O85" s="257"/>
      <c r="P85" s="257"/>
      <c r="Q85" s="257"/>
      <c r="R85" s="257">
        <f t="shared" si="13"/>
        <v>0</v>
      </c>
    </row>
    <row r="86" spans="1:34" s="258" customFormat="1" ht="72.75" hidden="1" customHeight="1" x14ac:dyDescent="0.3">
      <c r="A86" s="203" t="s">
        <v>428</v>
      </c>
      <c r="B86" s="203" t="s">
        <v>429</v>
      </c>
      <c r="C86" s="203" t="s">
        <v>19</v>
      </c>
      <c r="D86" s="204" t="s">
        <v>430</v>
      </c>
      <c r="E86" s="329">
        <f>SUM(F86,I86)</f>
        <v>0</v>
      </c>
      <c r="F86" s="329"/>
      <c r="G86" s="329"/>
      <c r="H86" s="329"/>
      <c r="I86" s="329"/>
      <c r="J86" s="329">
        <f>SUM(L86,O86)</f>
        <v>0</v>
      </c>
      <c r="K86" s="329"/>
      <c r="L86" s="329"/>
      <c r="M86" s="329"/>
      <c r="N86" s="329"/>
      <c r="O86" s="329"/>
      <c r="P86" s="410"/>
      <c r="Q86" s="410"/>
      <c r="R86" s="329">
        <f>SUM(E86,J86)</f>
        <v>0</v>
      </c>
    </row>
    <row r="87" spans="1:34" s="258" customFormat="1" ht="66" hidden="1" customHeight="1" x14ac:dyDescent="0.3">
      <c r="A87" s="254"/>
      <c r="B87" s="254"/>
      <c r="C87" s="254"/>
      <c r="D87" s="400" t="s">
        <v>431</v>
      </c>
      <c r="E87" s="334">
        <f>SUM(F87,I87)</f>
        <v>0</v>
      </c>
      <c r="F87" s="334"/>
      <c r="G87" s="334"/>
      <c r="H87" s="410"/>
      <c r="I87" s="410"/>
      <c r="J87" s="334">
        <f>SUM(L87,O87)</f>
        <v>0</v>
      </c>
      <c r="K87" s="334"/>
      <c r="L87" s="334"/>
      <c r="M87" s="334"/>
      <c r="N87" s="334"/>
      <c r="O87" s="334"/>
      <c r="P87" s="334"/>
      <c r="Q87" s="334"/>
      <c r="R87" s="334">
        <f>SUM(E87,J87)</f>
        <v>0</v>
      </c>
    </row>
    <row r="88" spans="1:34" s="2" customFormat="1" ht="27.75" hidden="1" customHeight="1" x14ac:dyDescent="0.3">
      <c r="A88" s="22" t="s">
        <v>584</v>
      </c>
      <c r="B88" s="22" t="s">
        <v>28</v>
      </c>
      <c r="C88" s="11" t="s">
        <v>29</v>
      </c>
      <c r="D88" s="12" t="s">
        <v>30</v>
      </c>
      <c r="E88" s="329">
        <f>SUM(F88,I88)</f>
        <v>0</v>
      </c>
      <c r="F88" s="329"/>
      <c r="G88" s="329"/>
      <c r="H88" s="329"/>
      <c r="I88" s="329">
        <f>SUM(I86)</f>
        <v>0</v>
      </c>
      <c r="J88" s="257">
        <f t="shared" si="11"/>
        <v>0</v>
      </c>
      <c r="K88" s="329"/>
      <c r="L88" s="329"/>
      <c r="M88" s="329"/>
      <c r="N88" s="329"/>
      <c r="O88" s="329"/>
      <c r="P88" s="329"/>
      <c r="Q88" s="329">
        <f>SUM(Q86)</f>
        <v>0</v>
      </c>
      <c r="R88" s="329">
        <f t="shared" si="13"/>
        <v>0</v>
      </c>
    </row>
    <row r="89" spans="1:34" s="2" customFormat="1" ht="62.25" customHeight="1" x14ac:dyDescent="0.3">
      <c r="A89" s="5" t="s">
        <v>55</v>
      </c>
      <c r="B89" s="240"/>
      <c r="C89" s="240"/>
      <c r="D89" s="21" t="s">
        <v>56</v>
      </c>
      <c r="E89" s="281">
        <f>SUM(E90)</f>
        <v>-6238054.4699999997</v>
      </c>
      <c r="F89" s="328">
        <f t="shared" ref="F89:Q89" si="15">SUM(F90)</f>
        <v>-6238054.4699999997</v>
      </c>
      <c r="G89" s="328">
        <f t="shared" si="15"/>
        <v>-4198324.8100000005</v>
      </c>
      <c r="H89" s="328">
        <f t="shared" si="15"/>
        <v>-183475.45</v>
      </c>
      <c r="I89" s="241">
        <f t="shared" si="15"/>
        <v>0</v>
      </c>
      <c r="J89" s="328">
        <f t="shared" si="15"/>
        <v>-100000</v>
      </c>
      <c r="K89" s="328">
        <f t="shared" si="15"/>
        <v>-100000</v>
      </c>
      <c r="L89" s="328">
        <f t="shared" si="15"/>
        <v>0</v>
      </c>
      <c r="M89" s="328">
        <f t="shared" si="15"/>
        <v>0</v>
      </c>
      <c r="N89" s="328">
        <f t="shared" si="15"/>
        <v>0</v>
      </c>
      <c r="O89" s="328">
        <f t="shared" si="15"/>
        <v>-100000</v>
      </c>
      <c r="P89" s="328">
        <f t="shared" si="15"/>
        <v>0</v>
      </c>
      <c r="Q89" s="328">
        <f t="shared" si="15"/>
        <v>0</v>
      </c>
      <c r="R89" s="328">
        <f>SUM(E89,J89)</f>
        <v>-6338054.4699999997</v>
      </c>
      <c r="T89" s="51">
        <f t="shared" ref="T89:T90" si="16">SUM(E89,J89)</f>
        <v>-6338054.4699999997</v>
      </c>
    </row>
    <row r="90" spans="1:34" s="52" customFormat="1" ht="63.75" customHeight="1" x14ac:dyDescent="0.3">
      <c r="A90" s="5" t="s">
        <v>57</v>
      </c>
      <c r="B90" s="240"/>
      <c r="C90" s="240"/>
      <c r="D90" s="21" t="s">
        <v>56</v>
      </c>
      <c r="E90" s="281">
        <f>SUM(E91:E101)</f>
        <v>-6238054.4699999997</v>
      </c>
      <c r="F90" s="281">
        <f>SUM(F91:F101)</f>
        <v>-6238054.4699999997</v>
      </c>
      <c r="G90" s="281">
        <f>SUM(G91:G101)</f>
        <v>-4198324.8100000005</v>
      </c>
      <c r="H90" s="281">
        <f>SUM(H91:H101)</f>
        <v>-183475.45</v>
      </c>
      <c r="I90" s="89">
        <f>SUM(I91:I101)</f>
        <v>0</v>
      </c>
      <c r="J90" s="281">
        <f t="shared" ref="J90:O90" si="17">SUM(J91:J101)</f>
        <v>-100000</v>
      </c>
      <c r="K90" s="281">
        <f t="shared" si="17"/>
        <v>-100000</v>
      </c>
      <c r="L90" s="281">
        <f t="shared" si="17"/>
        <v>0</v>
      </c>
      <c r="M90" s="281">
        <f t="shared" si="17"/>
        <v>0</v>
      </c>
      <c r="N90" s="281">
        <f t="shared" si="17"/>
        <v>0</v>
      </c>
      <c r="O90" s="281">
        <f t="shared" si="17"/>
        <v>-100000</v>
      </c>
      <c r="P90" s="281">
        <f>SUM(P91:P101)</f>
        <v>0</v>
      </c>
      <c r="Q90" s="281">
        <f>SUM(Q91:Q101)</f>
        <v>0</v>
      </c>
      <c r="R90" s="328">
        <f>SUM(E90,J90)</f>
        <v>-6338054.4699999997</v>
      </c>
      <c r="T90" s="51">
        <f t="shared" si="16"/>
        <v>-6338054.4699999997</v>
      </c>
      <c r="U90" s="242"/>
      <c r="V90" s="242"/>
      <c r="W90" s="242"/>
      <c r="X90" s="242"/>
      <c r="Y90" s="242"/>
      <c r="Z90" s="242"/>
      <c r="AA90" s="242"/>
      <c r="AB90" s="242"/>
      <c r="AC90" s="242"/>
      <c r="AD90" s="242"/>
      <c r="AE90" s="242"/>
      <c r="AF90" s="242"/>
      <c r="AG90" s="242"/>
      <c r="AH90" s="242"/>
    </row>
    <row r="91" spans="1:34" s="244" customFormat="1" ht="60.75" customHeight="1" x14ac:dyDescent="0.3">
      <c r="A91" s="8" t="s">
        <v>62</v>
      </c>
      <c r="B91" s="8" t="s">
        <v>63</v>
      </c>
      <c r="C91" s="8" t="s">
        <v>64</v>
      </c>
      <c r="D91" s="243" t="s">
        <v>84</v>
      </c>
      <c r="E91" s="329">
        <f t="shared" ref="E91:E101" si="18">SUM(F91,I91)</f>
        <v>-321800</v>
      </c>
      <c r="F91" s="329">
        <v>-321800</v>
      </c>
      <c r="G91" s="331">
        <v>150000</v>
      </c>
      <c r="H91" s="331">
        <v>-26278</v>
      </c>
      <c r="I91" s="331"/>
      <c r="J91" s="257">
        <f t="shared" ref="J91" si="19">SUM(L91,O91)</f>
        <v>-100000</v>
      </c>
      <c r="K91" s="257">
        <v>-100000</v>
      </c>
      <c r="L91" s="331"/>
      <c r="M91" s="331"/>
      <c r="N91" s="331"/>
      <c r="O91" s="331">
        <v>-100000</v>
      </c>
      <c r="P91" s="331"/>
      <c r="Q91" s="331"/>
      <c r="R91" s="257">
        <f>SUM(E91,J91)</f>
        <v>-421800</v>
      </c>
      <c r="T91" s="245"/>
      <c r="U91" s="245"/>
      <c r="V91" s="245"/>
      <c r="W91" s="245"/>
      <c r="X91" s="245"/>
      <c r="Y91" s="245"/>
      <c r="Z91" s="245"/>
      <c r="AA91" s="245"/>
      <c r="AB91" s="245"/>
      <c r="AC91" s="245"/>
      <c r="AD91" s="245"/>
      <c r="AE91" s="245"/>
      <c r="AF91" s="245"/>
      <c r="AG91" s="245"/>
      <c r="AH91" s="245"/>
    </row>
    <row r="92" spans="1:34" s="52" customFormat="1" ht="56.25" hidden="1" customHeight="1" x14ac:dyDescent="0.3">
      <c r="A92" s="84" t="s">
        <v>407</v>
      </c>
      <c r="B92" s="95">
        <v>3031</v>
      </c>
      <c r="C92" s="95">
        <v>1030</v>
      </c>
      <c r="D92" s="91" t="s">
        <v>409</v>
      </c>
      <c r="E92" s="439">
        <f t="shared" si="18"/>
        <v>0</v>
      </c>
      <c r="F92" s="439"/>
      <c r="G92" s="440"/>
      <c r="H92" s="440"/>
      <c r="I92" s="440"/>
      <c r="J92" s="441"/>
      <c r="K92" s="441"/>
      <c r="L92" s="440"/>
      <c r="M92" s="440"/>
      <c r="N92" s="440"/>
      <c r="O92" s="440"/>
      <c r="P92" s="440"/>
      <c r="Q92" s="440"/>
      <c r="R92" s="257">
        <f t="shared" ref="R92:R98" si="20">SUM(E92,J92)</f>
        <v>0</v>
      </c>
      <c r="T92" s="242"/>
      <c r="U92" s="242"/>
      <c r="V92" s="242"/>
      <c r="W92" s="242"/>
      <c r="X92" s="242"/>
      <c r="Y92" s="242"/>
      <c r="Z92" s="242"/>
      <c r="AA92" s="242"/>
      <c r="AB92" s="242"/>
      <c r="AC92" s="242"/>
      <c r="AD92" s="242"/>
      <c r="AE92" s="242"/>
      <c r="AF92" s="242"/>
      <c r="AG92" s="242"/>
      <c r="AH92" s="242"/>
    </row>
    <row r="93" spans="1:34" s="52" customFormat="1" ht="40.5" hidden="1" customHeight="1" x14ac:dyDescent="0.3">
      <c r="A93" s="84" t="s">
        <v>412</v>
      </c>
      <c r="B93" s="95">
        <v>3032</v>
      </c>
      <c r="C93" s="246">
        <v>1070</v>
      </c>
      <c r="D93" s="91" t="s">
        <v>414</v>
      </c>
      <c r="E93" s="439">
        <f t="shared" si="18"/>
        <v>0</v>
      </c>
      <c r="F93" s="439"/>
      <c r="G93" s="440"/>
      <c r="H93" s="440"/>
      <c r="I93" s="440"/>
      <c r="J93" s="441"/>
      <c r="K93" s="441"/>
      <c r="L93" s="440"/>
      <c r="M93" s="440"/>
      <c r="N93" s="440"/>
      <c r="O93" s="440"/>
      <c r="P93" s="440"/>
      <c r="Q93" s="440"/>
      <c r="R93" s="257">
        <f t="shared" si="20"/>
        <v>0</v>
      </c>
      <c r="T93" s="242"/>
      <c r="U93" s="242"/>
      <c r="V93" s="242"/>
      <c r="W93" s="242"/>
      <c r="X93" s="242"/>
      <c r="Y93" s="242"/>
      <c r="Z93" s="242"/>
      <c r="AA93" s="242"/>
      <c r="AB93" s="242"/>
      <c r="AC93" s="242"/>
      <c r="AD93" s="242"/>
      <c r="AE93" s="242"/>
      <c r="AF93" s="242"/>
      <c r="AG93" s="242"/>
      <c r="AH93" s="242"/>
    </row>
    <row r="94" spans="1:34" s="52" customFormat="1" ht="58.5" hidden="1" customHeight="1" x14ac:dyDescent="0.3">
      <c r="A94" s="84" t="s">
        <v>415</v>
      </c>
      <c r="B94" s="95">
        <v>3033</v>
      </c>
      <c r="C94" s="246">
        <v>1070</v>
      </c>
      <c r="D94" s="91" t="s">
        <v>417</v>
      </c>
      <c r="E94" s="439">
        <f t="shared" si="18"/>
        <v>0</v>
      </c>
      <c r="F94" s="439"/>
      <c r="G94" s="440"/>
      <c r="H94" s="440"/>
      <c r="I94" s="440"/>
      <c r="J94" s="441"/>
      <c r="K94" s="441"/>
      <c r="L94" s="440"/>
      <c r="M94" s="440"/>
      <c r="N94" s="440"/>
      <c r="O94" s="440"/>
      <c r="P94" s="440"/>
      <c r="Q94" s="440"/>
      <c r="R94" s="257">
        <f t="shared" si="20"/>
        <v>0</v>
      </c>
      <c r="T94" s="242"/>
      <c r="U94" s="242"/>
      <c r="V94" s="242"/>
      <c r="W94" s="242"/>
      <c r="X94" s="242"/>
      <c r="Y94" s="242"/>
      <c r="Z94" s="242"/>
      <c r="AA94" s="242"/>
      <c r="AB94" s="242"/>
      <c r="AC94" s="242"/>
      <c r="AD94" s="242"/>
      <c r="AE94" s="242"/>
      <c r="AF94" s="242"/>
      <c r="AG94" s="242"/>
      <c r="AH94" s="242"/>
    </row>
    <row r="95" spans="1:34" s="58" customFormat="1" ht="91.9" customHeight="1" x14ac:dyDescent="0.3">
      <c r="A95" s="84" t="s">
        <v>65</v>
      </c>
      <c r="B95" s="95">
        <v>3104</v>
      </c>
      <c r="C95" s="246">
        <v>1020</v>
      </c>
      <c r="D95" s="91" t="s">
        <v>66</v>
      </c>
      <c r="E95" s="439">
        <f t="shared" si="18"/>
        <v>-1588895.13</v>
      </c>
      <c r="F95" s="439">
        <v>-1588895.13</v>
      </c>
      <c r="G95" s="440">
        <v>-1254489.33</v>
      </c>
      <c r="H95" s="440">
        <v>-12221.55</v>
      </c>
      <c r="I95" s="440"/>
      <c r="J95" s="441"/>
      <c r="K95" s="441"/>
      <c r="L95" s="440"/>
      <c r="M95" s="440"/>
      <c r="N95" s="440"/>
      <c r="O95" s="440"/>
      <c r="P95" s="440"/>
      <c r="Q95" s="440"/>
      <c r="R95" s="257">
        <f t="shared" si="20"/>
        <v>-1588895.13</v>
      </c>
      <c r="T95" s="409"/>
      <c r="U95" s="409"/>
      <c r="V95" s="409"/>
      <c r="W95" s="409"/>
      <c r="X95" s="409"/>
      <c r="Y95" s="409"/>
      <c r="Z95" s="409"/>
      <c r="AA95" s="409"/>
      <c r="AB95" s="409"/>
      <c r="AC95" s="409"/>
      <c r="AD95" s="409"/>
      <c r="AE95" s="409"/>
      <c r="AF95" s="409"/>
      <c r="AG95" s="409"/>
      <c r="AH95" s="409"/>
    </row>
    <row r="96" spans="1:34" s="58" customFormat="1" ht="42" customHeight="1" x14ac:dyDescent="0.3">
      <c r="A96" s="84" t="s">
        <v>257</v>
      </c>
      <c r="B96" s="95">
        <v>3105</v>
      </c>
      <c r="C96" s="246">
        <v>1010</v>
      </c>
      <c r="D96" s="91" t="s">
        <v>258</v>
      </c>
      <c r="E96" s="329">
        <f t="shared" si="18"/>
        <v>-4327359.34</v>
      </c>
      <c r="F96" s="439">
        <v>-4327359.34</v>
      </c>
      <c r="G96" s="440">
        <v>-3093835.48</v>
      </c>
      <c r="H96" s="440">
        <v>-144975.9</v>
      </c>
      <c r="I96" s="440"/>
      <c r="J96" s="330"/>
      <c r="K96" s="441"/>
      <c r="L96" s="440"/>
      <c r="M96" s="440"/>
      <c r="N96" s="440"/>
      <c r="O96" s="440"/>
      <c r="P96" s="557"/>
      <c r="Q96" s="557"/>
      <c r="R96" s="257">
        <f t="shared" si="20"/>
        <v>-4327359.34</v>
      </c>
      <c r="T96" s="409"/>
      <c r="U96" s="409"/>
      <c r="V96" s="409"/>
      <c r="W96" s="409"/>
      <c r="X96" s="409"/>
      <c r="Y96" s="409"/>
      <c r="Z96" s="409"/>
      <c r="AA96" s="409"/>
      <c r="AB96" s="409"/>
      <c r="AC96" s="409"/>
      <c r="AD96" s="409"/>
      <c r="AE96" s="409"/>
      <c r="AF96" s="409"/>
      <c r="AG96" s="409"/>
      <c r="AH96" s="409"/>
    </row>
    <row r="97" spans="1:123" s="78" customFormat="1" ht="117.75" hidden="1" customHeight="1" x14ac:dyDescent="0.3">
      <c r="A97" s="312" t="s">
        <v>58</v>
      </c>
      <c r="B97" s="312" t="s">
        <v>59</v>
      </c>
      <c r="C97" s="160" t="s">
        <v>60</v>
      </c>
      <c r="D97" s="161" t="s">
        <v>61</v>
      </c>
      <c r="E97" s="236">
        <f t="shared" si="18"/>
        <v>0</v>
      </c>
      <c r="F97" s="235"/>
      <c r="G97" s="420"/>
      <c r="H97" s="420"/>
      <c r="I97" s="420"/>
      <c r="J97" s="60"/>
      <c r="K97" s="60"/>
      <c r="L97" s="419"/>
      <c r="M97" s="420"/>
      <c r="N97" s="420"/>
      <c r="O97" s="419"/>
      <c r="P97" s="442"/>
      <c r="Q97" s="443"/>
      <c r="R97" s="60">
        <f t="shared" si="20"/>
        <v>0</v>
      </c>
      <c r="T97" s="405"/>
      <c r="U97" s="405"/>
      <c r="V97" s="405"/>
      <c r="W97" s="405"/>
      <c r="X97" s="405"/>
      <c r="Y97" s="405"/>
      <c r="Z97" s="405"/>
      <c r="AA97" s="405"/>
      <c r="AB97" s="405"/>
      <c r="AC97" s="405"/>
      <c r="AD97" s="405"/>
      <c r="AE97" s="405"/>
      <c r="AF97" s="405"/>
      <c r="AG97" s="405"/>
      <c r="AH97" s="405"/>
    </row>
    <row r="98" spans="1:123" s="70" customFormat="1" ht="6.75" hidden="1" customHeight="1" x14ac:dyDescent="0.3">
      <c r="A98" s="406"/>
      <c r="B98" s="406"/>
      <c r="C98" s="239"/>
      <c r="D98" s="407" t="s">
        <v>67</v>
      </c>
      <c r="E98" s="238">
        <f t="shared" si="18"/>
        <v>0</v>
      </c>
      <c r="F98" s="237"/>
      <c r="G98" s="237"/>
      <c r="H98" s="237"/>
      <c r="I98" s="237"/>
      <c r="J98" s="386"/>
      <c r="K98" s="386"/>
      <c r="L98" s="237"/>
      <c r="M98" s="237"/>
      <c r="N98" s="237"/>
      <c r="O98" s="237"/>
      <c r="P98" s="237"/>
      <c r="Q98" s="237">
        <f>SUM(Q99:Q100)</f>
        <v>0</v>
      </c>
      <c r="R98" s="386">
        <f t="shared" si="20"/>
        <v>0</v>
      </c>
      <c r="T98" s="408"/>
      <c r="U98" s="408"/>
      <c r="V98" s="408"/>
      <c r="W98" s="408"/>
      <c r="X98" s="408"/>
      <c r="Y98" s="408"/>
      <c r="Z98" s="408"/>
      <c r="AA98" s="408"/>
      <c r="AB98" s="408"/>
      <c r="AC98" s="408"/>
      <c r="AD98" s="408"/>
      <c r="AE98" s="408"/>
      <c r="AF98" s="408"/>
      <c r="AG98" s="408"/>
      <c r="AH98" s="408"/>
    </row>
    <row r="99" spans="1:123" s="244" customFormat="1" ht="132" hidden="1" customHeight="1" x14ac:dyDescent="0.3">
      <c r="A99" s="97" t="s">
        <v>259</v>
      </c>
      <c r="B99" s="97" t="s">
        <v>260</v>
      </c>
      <c r="C99" s="22" t="s">
        <v>220</v>
      </c>
      <c r="D99" s="98" t="s">
        <v>261</v>
      </c>
      <c r="E99" s="436">
        <f t="shared" si="18"/>
        <v>0</v>
      </c>
      <c r="F99" s="330"/>
      <c r="G99" s="429"/>
      <c r="H99" s="429"/>
      <c r="I99" s="429"/>
      <c r="J99" s="257"/>
      <c r="K99" s="257"/>
      <c r="L99" s="429"/>
      <c r="M99" s="429"/>
      <c r="N99" s="429"/>
      <c r="O99" s="429"/>
      <c r="P99" s="429"/>
      <c r="Q99" s="429"/>
      <c r="R99" s="332">
        <f>SUM(J99,E99)</f>
        <v>0</v>
      </c>
      <c r="T99" s="245"/>
      <c r="U99" s="245"/>
      <c r="V99" s="245"/>
      <c r="W99" s="245"/>
      <c r="X99" s="245"/>
      <c r="Y99" s="245"/>
      <c r="Z99" s="245"/>
      <c r="AA99" s="245"/>
      <c r="AB99" s="245"/>
      <c r="AC99" s="245"/>
      <c r="AD99" s="245"/>
      <c r="AE99" s="245"/>
      <c r="AF99" s="245"/>
      <c r="AG99" s="245"/>
      <c r="AH99" s="245"/>
    </row>
    <row r="100" spans="1:123" s="244" customFormat="1" ht="77.25" hidden="1" customHeight="1" x14ac:dyDescent="0.3">
      <c r="A100" s="97" t="s">
        <v>262</v>
      </c>
      <c r="B100" s="97" t="s">
        <v>263</v>
      </c>
      <c r="C100" s="22" t="s">
        <v>264</v>
      </c>
      <c r="D100" s="98" t="s">
        <v>265</v>
      </c>
      <c r="E100" s="436">
        <f t="shared" si="18"/>
        <v>0</v>
      </c>
      <c r="F100" s="330"/>
      <c r="G100" s="429"/>
      <c r="H100" s="429"/>
      <c r="I100" s="429"/>
      <c r="J100" s="257"/>
      <c r="K100" s="257"/>
      <c r="L100" s="429"/>
      <c r="M100" s="429"/>
      <c r="N100" s="429"/>
      <c r="O100" s="429"/>
      <c r="P100" s="429"/>
      <c r="Q100" s="429"/>
      <c r="R100" s="332">
        <f>SUM(J100,E100)</f>
        <v>0</v>
      </c>
      <c r="T100" s="245"/>
      <c r="U100" s="245"/>
      <c r="V100" s="245"/>
      <c r="W100" s="245"/>
      <c r="X100" s="245"/>
      <c r="Y100" s="245"/>
      <c r="Z100" s="245"/>
      <c r="AA100" s="245"/>
      <c r="AB100" s="245"/>
      <c r="AC100" s="245"/>
      <c r="AD100" s="245"/>
      <c r="AE100" s="245"/>
      <c r="AF100" s="245"/>
      <c r="AG100" s="245"/>
      <c r="AH100" s="245"/>
    </row>
    <row r="101" spans="1:123" s="244" customFormat="1" ht="42" hidden="1" customHeight="1" x14ac:dyDescent="0.3">
      <c r="A101" s="96" t="s">
        <v>266</v>
      </c>
      <c r="B101" s="96" t="s">
        <v>148</v>
      </c>
      <c r="C101" s="22" t="s">
        <v>149</v>
      </c>
      <c r="D101" s="98" t="s">
        <v>150</v>
      </c>
      <c r="E101" s="436">
        <f t="shared" si="18"/>
        <v>0</v>
      </c>
      <c r="F101" s="329"/>
      <c r="G101" s="331"/>
      <c r="H101" s="331"/>
      <c r="I101" s="331"/>
      <c r="J101" s="257"/>
      <c r="K101" s="257"/>
      <c r="L101" s="331"/>
      <c r="M101" s="331"/>
      <c r="N101" s="331"/>
      <c r="O101" s="331"/>
      <c r="P101" s="331"/>
      <c r="Q101" s="331"/>
      <c r="R101" s="257">
        <f>SUM(E101,J101)</f>
        <v>0</v>
      </c>
      <c r="T101" s="245"/>
      <c r="U101" s="245"/>
      <c r="V101" s="245"/>
      <c r="W101" s="245"/>
      <c r="X101" s="245"/>
      <c r="Y101" s="245"/>
      <c r="Z101" s="245"/>
      <c r="AA101" s="245"/>
      <c r="AB101" s="245"/>
      <c r="AC101" s="245"/>
      <c r="AD101" s="245"/>
      <c r="AE101" s="245"/>
      <c r="AF101" s="245"/>
      <c r="AG101" s="245"/>
      <c r="AH101" s="245"/>
    </row>
    <row r="102" spans="1:123" s="52" customFormat="1" ht="59.25" customHeight="1" x14ac:dyDescent="0.3">
      <c r="A102" s="5" t="s">
        <v>68</v>
      </c>
      <c r="B102" s="240"/>
      <c r="C102" s="240"/>
      <c r="D102" s="29" t="s">
        <v>69</v>
      </c>
      <c r="E102" s="281">
        <f>SUM(E103)</f>
        <v>-120176.92</v>
      </c>
      <c r="F102" s="328">
        <f t="shared" ref="F102:R102" si="21">SUM(F103)</f>
        <v>-120176.92</v>
      </c>
      <c r="G102" s="328">
        <f t="shared" si="21"/>
        <v>-99430.15</v>
      </c>
      <c r="H102" s="328">
        <f t="shared" si="21"/>
        <v>0</v>
      </c>
      <c r="I102" s="241">
        <f t="shared" si="21"/>
        <v>0</v>
      </c>
      <c r="J102" s="328">
        <f t="shared" si="21"/>
        <v>0</v>
      </c>
      <c r="K102" s="328">
        <f t="shared" si="21"/>
        <v>0</v>
      </c>
      <c r="L102" s="241">
        <f t="shared" si="21"/>
        <v>0</v>
      </c>
      <c r="M102" s="241">
        <f t="shared" si="21"/>
        <v>0</v>
      </c>
      <c r="N102" s="241">
        <f t="shared" si="21"/>
        <v>0</v>
      </c>
      <c r="O102" s="328">
        <f t="shared" si="21"/>
        <v>0</v>
      </c>
      <c r="P102" s="328">
        <f t="shared" si="21"/>
        <v>0</v>
      </c>
      <c r="Q102" s="328">
        <f t="shared" si="21"/>
        <v>0</v>
      </c>
      <c r="R102" s="328">
        <f t="shared" si="21"/>
        <v>-120176.92</v>
      </c>
      <c r="S102" s="242"/>
      <c r="T102" s="51">
        <f t="shared" ref="T102:T103" si="22">SUM(E102,J102)</f>
        <v>-120176.92</v>
      </c>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2"/>
      <c r="BA102" s="242"/>
      <c r="BB102" s="242"/>
      <c r="BC102" s="242"/>
      <c r="BD102" s="242"/>
      <c r="BE102" s="242"/>
      <c r="BF102" s="242"/>
      <c r="BG102" s="242"/>
      <c r="BH102" s="242"/>
      <c r="BI102" s="242"/>
      <c r="BJ102" s="242"/>
      <c r="BK102" s="242"/>
      <c r="BL102" s="242"/>
      <c r="BM102" s="242"/>
      <c r="BN102" s="242"/>
      <c r="BO102" s="242"/>
      <c r="BP102" s="242"/>
      <c r="BQ102" s="242"/>
      <c r="BR102" s="242"/>
      <c r="BS102" s="242"/>
      <c r="BT102" s="242"/>
      <c r="BU102" s="242"/>
      <c r="BV102" s="242"/>
      <c r="BW102" s="242"/>
      <c r="BX102" s="242"/>
      <c r="BY102" s="242"/>
      <c r="BZ102" s="242"/>
      <c r="CA102" s="242"/>
      <c r="CB102" s="242"/>
      <c r="CC102" s="242"/>
      <c r="CD102" s="242"/>
      <c r="CE102" s="242"/>
      <c r="CF102" s="242"/>
      <c r="CG102" s="242"/>
      <c r="CH102" s="242"/>
      <c r="CI102" s="242"/>
      <c r="CJ102" s="242"/>
      <c r="CK102" s="242"/>
      <c r="CL102" s="242"/>
      <c r="CM102" s="242"/>
      <c r="CN102" s="242"/>
      <c r="CO102" s="242"/>
      <c r="CP102" s="242"/>
      <c r="CQ102" s="242"/>
      <c r="CR102" s="242"/>
      <c r="CS102" s="242"/>
      <c r="CT102" s="242"/>
      <c r="CU102" s="242"/>
      <c r="CV102" s="242"/>
      <c r="CW102" s="242"/>
      <c r="CX102" s="242"/>
      <c r="CY102" s="242"/>
      <c r="CZ102" s="242"/>
      <c r="DA102" s="242"/>
      <c r="DB102" s="242"/>
      <c r="DC102" s="242"/>
      <c r="DD102" s="242"/>
      <c r="DE102" s="242"/>
      <c r="DF102" s="242"/>
      <c r="DG102" s="242"/>
      <c r="DH102" s="242"/>
      <c r="DI102" s="242"/>
      <c r="DJ102" s="242"/>
      <c r="DK102" s="242"/>
      <c r="DL102" s="242"/>
      <c r="DM102" s="242"/>
      <c r="DN102" s="242"/>
      <c r="DO102" s="242"/>
      <c r="DP102" s="242"/>
      <c r="DQ102" s="242"/>
      <c r="DR102" s="242"/>
      <c r="DS102" s="242"/>
    </row>
    <row r="103" spans="1:123" s="52" customFormat="1" ht="58.5" customHeight="1" x14ac:dyDescent="0.3">
      <c r="A103" s="5" t="s">
        <v>70</v>
      </c>
      <c r="B103" s="240"/>
      <c r="C103" s="240"/>
      <c r="D103" s="29" t="s">
        <v>69</v>
      </c>
      <c r="E103" s="281">
        <f>SUM(E104:E111)</f>
        <v>-120176.92</v>
      </c>
      <c r="F103" s="281">
        <f t="shared" ref="F103:R103" si="23">SUM(F104:F111)</f>
        <v>-120176.92</v>
      </c>
      <c r="G103" s="281">
        <f t="shared" si="23"/>
        <v>-99430.15</v>
      </c>
      <c r="H103" s="281">
        <f t="shared" si="23"/>
        <v>0</v>
      </c>
      <c r="I103" s="89">
        <f t="shared" si="23"/>
        <v>0</v>
      </c>
      <c r="J103" s="281">
        <f t="shared" si="23"/>
        <v>0</v>
      </c>
      <c r="K103" s="281">
        <f t="shared" si="23"/>
        <v>0</v>
      </c>
      <c r="L103" s="89">
        <f t="shared" si="23"/>
        <v>0</v>
      </c>
      <c r="M103" s="89">
        <f t="shared" si="23"/>
        <v>0</v>
      </c>
      <c r="N103" s="89">
        <f t="shared" si="23"/>
        <v>0</v>
      </c>
      <c r="O103" s="281">
        <f t="shared" si="23"/>
        <v>0</v>
      </c>
      <c r="P103" s="281">
        <f t="shared" si="23"/>
        <v>0</v>
      </c>
      <c r="Q103" s="281">
        <f t="shared" si="23"/>
        <v>0</v>
      </c>
      <c r="R103" s="281">
        <f t="shared" si="23"/>
        <v>-120176.92</v>
      </c>
      <c r="T103" s="51">
        <f t="shared" si="22"/>
        <v>-120176.92</v>
      </c>
    </row>
    <row r="104" spans="1:123" s="52" customFormat="1" ht="59.25" customHeight="1" x14ac:dyDescent="0.3">
      <c r="A104" s="8" t="s">
        <v>267</v>
      </c>
      <c r="B104" s="8" t="s">
        <v>63</v>
      </c>
      <c r="C104" s="8" t="s">
        <v>64</v>
      </c>
      <c r="D104" s="197" t="s">
        <v>84</v>
      </c>
      <c r="E104" s="329">
        <f t="shared" ref="E104:E110" si="24">SUM(F104,I104)</f>
        <v>-119497.73</v>
      </c>
      <c r="F104" s="330">
        <v>-119497.73</v>
      </c>
      <c r="G104" s="331">
        <v>-99430.15</v>
      </c>
      <c r="H104" s="331"/>
      <c r="I104" s="331"/>
      <c r="J104" s="332"/>
      <c r="K104" s="331"/>
      <c r="L104" s="331"/>
      <c r="M104" s="331"/>
      <c r="N104" s="331"/>
      <c r="O104" s="331"/>
      <c r="P104" s="331"/>
      <c r="Q104" s="333"/>
      <c r="R104" s="257">
        <f>SUM(J104,E104)</f>
        <v>-119497.73</v>
      </c>
    </row>
    <row r="105" spans="1:123" s="52" customFormat="1" ht="40.5" hidden="1" customHeight="1" x14ac:dyDescent="0.3">
      <c r="A105" s="22" t="s">
        <v>74</v>
      </c>
      <c r="B105" s="22" t="s">
        <v>75</v>
      </c>
      <c r="C105" s="22" t="s">
        <v>76</v>
      </c>
      <c r="D105" s="248" t="s">
        <v>77</v>
      </c>
      <c r="E105" s="329">
        <f>SUM(F105,I105)</f>
        <v>0</v>
      </c>
      <c r="F105" s="330"/>
      <c r="G105" s="257"/>
      <c r="H105" s="257"/>
      <c r="I105" s="257"/>
      <c r="J105" s="330">
        <f>SUM(L105,O105)</f>
        <v>0</v>
      </c>
      <c r="K105" s="329"/>
      <c r="L105" s="329"/>
      <c r="M105" s="329"/>
      <c r="N105" s="329"/>
      <c r="O105" s="329"/>
      <c r="P105" s="329"/>
      <c r="Q105" s="329"/>
      <c r="R105" s="329">
        <f>SUM(J105,E105)</f>
        <v>0</v>
      </c>
    </row>
    <row r="106" spans="1:123" s="2" customFormat="1" ht="29.25" hidden="1" customHeight="1" x14ac:dyDescent="0.3">
      <c r="A106" s="22" t="s">
        <v>268</v>
      </c>
      <c r="B106" s="22" t="s">
        <v>269</v>
      </c>
      <c r="C106" s="22" t="s">
        <v>270</v>
      </c>
      <c r="D106" s="248" t="s">
        <v>271</v>
      </c>
      <c r="E106" s="329">
        <f t="shared" si="24"/>
        <v>0</v>
      </c>
      <c r="F106" s="330"/>
      <c r="G106" s="257"/>
      <c r="H106" s="257"/>
      <c r="I106" s="257"/>
      <c r="J106" s="332">
        <f t="shared" ref="J106:J111" si="25">SUM(L106,O106)</f>
        <v>0</v>
      </c>
      <c r="K106" s="257"/>
      <c r="L106" s="257"/>
      <c r="M106" s="257"/>
      <c r="N106" s="257"/>
      <c r="O106" s="257"/>
      <c r="P106" s="257"/>
      <c r="Q106" s="257"/>
      <c r="R106" s="257">
        <f t="shared" ref="R106:R110" si="26">SUM(J106,E106)</f>
        <v>0</v>
      </c>
    </row>
    <row r="107" spans="1:123" s="2" customFormat="1" ht="58.5" customHeight="1" x14ac:dyDescent="0.3">
      <c r="A107" s="22" t="s">
        <v>272</v>
      </c>
      <c r="B107" s="22" t="s">
        <v>273</v>
      </c>
      <c r="C107" s="22" t="s">
        <v>274</v>
      </c>
      <c r="D107" s="18" t="s">
        <v>275</v>
      </c>
      <c r="E107" s="329">
        <f t="shared" si="24"/>
        <v>-679.19</v>
      </c>
      <c r="F107" s="330">
        <v>-679.19</v>
      </c>
      <c r="G107" s="257"/>
      <c r="H107" s="257"/>
      <c r="I107" s="257"/>
      <c r="J107" s="332">
        <f t="shared" si="25"/>
        <v>0</v>
      </c>
      <c r="K107" s="257"/>
      <c r="L107" s="257"/>
      <c r="M107" s="257"/>
      <c r="N107" s="257"/>
      <c r="O107" s="257"/>
      <c r="P107" s="257"/>
      <c r="Q107" s="257"/>
      <c r="R107" s="257">
        <f t="shared" si="26"/>
        <v>-679.19</v>
      </c>
    </row>
    <row r="108" spans="1:123" s="2" customFormat="1" ht="42" hidden="1" customHeight="1" x14ac:dyDescent="0.3">
      <c r="A108" s="17" t="s">
        <v>276</v>
      </c>
      <c r="B108" s="17" t="s">
        <v>277</v>
      </c>
      <c r="C108" s="17" t="s">
        <v>278</v>
      </c>
      <c r="D108" s="250" t="s">
        <v>279</v>
      </c>
      <c r="E108" s="330">
        <f t="shared" si="24"/>
        <v>0</v>
      </c>
      <c r="F108" s="330"/>
      <c r="G108" s="332"/>
      <c r="H108" s="332"/>
      <c r="I108" s="332"/>
      <c r="J108" s="332">
        <f t="shared" si="25"/>
        <v>0</v>
      </c>
      <c r="K108" s="332"/>
      <c r="L108" s="332"/>
      <c r="M108" s="332"/>
      <c r="N108" s="332"/>
      <c r="O108" s="332"/>
      <c r="P108" s="332"/>
      <c r="Q108" s="257"/>
      <c r="R108" s="257">
        <f t="shared" si="26"/>
        <v>0</v>
      </c>
    </row>
    <row r="109" spans="1:123" s="2" customFormat="1" ht="37.5" hidden="1" customHeight="1" x14ac:dyDescent="0.3">
      <c r="A109" s="17" t="s">
        <v>280</v>
      </c>
      <c r="B109" s="17" t="s">
        <v>281</v>
      </c>
      <c r="C109" s="17" t="s">
        <v>278</v>
      </c>
      <c r="D109" s="25" t="s">
        <v>282</v>
      </c>
      <c r="E109" s="329">
        <f t="shared" si="24"/>
        <v>0</v>
      </c>
      <c r="F109" s="330"/>
      <c r="G109" s="257"/>
      <c r="H109" s="257"/>
      <c r="I109" s="257"/>
      <c r="J109" s="332">
        <f t="shared" si="25"/>
        <v>0</v>
      </c>
      <c r="K109" s="332"/>
      <c r="L109" s="257"/>
      <c r="M109" s="257"/>
      <c r="N109" s="257"/>
      <c r="O109" s="332"/>
      <c r="P109" s="257"/>
      <c r="Q109" s="257"/>
      <c r="R109" s="257">
        <f t="shared" si="26"/>
        <v>0</v>
      </c>
    </row>
    <row r="110" spans="1:123" s="2" customFormat="1" ht="42" hidden="1" customHeight="1" x14ac:dyDescent="0.3">
      <c r="A110" s="17" t="s">
        <v>71</v>
      </c>
      <c r="B110" s="17" t="s">
        <v>72</v>
      </c>
      <c r="C110" s="17" t="s">
        <v>16</v>
      </c>
      <c r="D110" s="25" t="s">
        <v>73</v>
      </c>
      <c r="E110" s="329">
        <f t="shared" si="24"/>
        <v>0</v>
      </c>
      <c r="F110" s="330"/>
      <c r="G110" s="257"/>
      <c r="H110" s="257"/>
      <c r="I110" s="257"/>
      <c r="J110" s="332">
        <f t="shared" si="25"/>
        <v>0</v>
      </c>
      <c r="K110" s="332"/>
      <c r="L110" s="257"/>
      <c r="M110" s="257"/>
      <c r="N110" s="257"/>
      <c r="O110" s="332"/>
      <c r="P110" s="257"/>
      <c r="Q110" s="257"/>
      <c r="R110" s="257">
        <f t="shared" si="26"/>
        <v>0</v>
      </c>
    </row>
    <row r="111" spans="1:123" s="2" customFormat="1" ht="10.5" hidden="1" customHeight="1" x14ac:dyDescent="0.3">
      <c r="A111" s="17" t="s">
        <v>283</v>
      </c>
      <c r="B111" s="17" t="s">
        <v>284</v>
      </c>
      <c r="C111" s="17" t="s">
        <v>19</v>
      </c>
      <c r="D111" s="25" t="s">
        <v>285</v>
      </c>
      <c r="E111" s="257">
        <f>SUM(F111,I111)</f>
        <v>0</v>
      </c>
      <c r="F111" s="330"/>
      <c r="G111" s="257"/>
      <c r="H111" s="257"/>
      <c r="I111" s="257"/>
      <c r="J111" s="329">
        <f t="shared" si="25"/>
        <v>0</v>
      </c>
      <c r="K111" s="332"/>
      <c r="L111" s="257"/>
      <c r="M111" s="257"/>
      <c r="N111" s="257"/>
      <c r="O111" s="257"/>
      <c r="P111" s="257"/>
      <c r="Q111" s="257"/>
      <c r="R111" s="329">
        <f t="shared" ref="R111" si="27">SUM(E111,J111)</f>
        <v>0</v>
      </c>
    </row>
    <row r="112" spans="1:123" s="2" customFormat="1" ht="55.5" customHeight="1" x14ac:dyDescent="0.3">
      <c r="A112" s="5" t="s">
        <v>311</v>
      </c>
      <c r="B112" s="240"/>
      <c r="C112" s="240"/>
      <c r="D112" s="29" t="s">
        <v>87</v>
      </c>
      <c r="E112" s="281">
        <f>SUM(E113)</f>
        <v>120176.92</v>
      </c>
      <c r="F112" s="281">
        <f t="shared" ref="F112:Q112" si="28">SUM(F113)</f>
        <v>120176.92</v>
      </c>
      <c r="G112" s="281">
        <f t="shared" si="28"/>
        <v>98505.67</v>
      </c>
      <c r="H112" s="281">
        <f t="shared" si="28"/>
        <v>0</v>
      </c>
      <c r="I112" s="281">
        <f t="shared" si="28"/>
        <v>0</v>
      </c>
      <c r="J112" s="281">
        <f t="shared" si="28"/>
        <v>0</v>
      </c>
      <c r="K112" s="281">
        <f t="shared" si="28"/>
        <v>0</v>
      </c>
      <c r="L112" s="281">
        <f t="shared" si="28"/>
        <v>0</v>
      </c>
      <c r="M112" s="281">
        <f t="shared" si="28"/>
        <v>0</v>
      </c>
      <c r="N112" s="281">
        <f t="shared" si="28"/>
        <v>0</v>
      </c>
      <c r="O112" s="281">
        <f t="shared" si="28"/>
        <v>0</v>
      </c>
      <c r="P112" s="281">
        <f t="shared" si="28"/>
        <v>0</v>
      </c>
      <c r="Q112" s="281">
        <f t="shared" si="28"/>
        <v>0</v>
      </c>
      <c r="R112" s="281">
        <f>SUM(J112,E112)</f>
        <v>120176.92</v>
      </c>
      <c r="T112" s="282">
        <f t="shared" ref="T112:T113" si="29">SUM(E112,J112)</f>
        <v>120176.92</v>
      </c>
    </row>
    <row r="113" spans="1:20" s="2" customFormat="1" ht="56.25" customHeight="1" x14ac:dyDescent="0.3">
      <c r="A113" s="5" t="s">
        <v>312</v>
      </c>
      <c r="B113" s="240"/>
      <c r="C113" s="240"/>
      <c r="D113" s="29" t="s">
        <v>87</v>
      </c>
      <c r="E113" s="281">
        <f>SUM(E114:E122)</f>
        <v>120176.92</v>
      </c>
      <c r="F113" s="281">
        <f>SUM(F114:F122)</f>
        <v>120176.92</v>
      </c>
      <c r="G113" s="281">
        <f t="shared" ref="G113:R113" si="30">SUM(G114:G122)</f>
        <v>98505.67</v>
      </c>
      <c r="H113" s="281">
        <f>SUM(H114:H122)</f>
        <v>0</v>
      </c>
      <c r="I113" s="281">
        <f t="shared" si="30"/>
        <v>0</v>
      </c>
      <c r="J113" s="281">
        <f t="shared" si="30"/>
        <v>0</v>
      </c>
      <c r="K113" s="281">
        <f t="shared" si="30"/>
        <v>0</v>
      </c>
      <c r="L113" s="281">
        <f t="shared" si="30"/>
        <v>0</v>
      </c>
      <c r="M113" s="281">
        <f t="shared" si="30"/>
        <v>0</v>
      </c>
      <c r="N113" s="281">
        <f t="shared" si="30"/>
        <v>0</v>
      </c>
      <c r="O113" s="281">
        <f t="shared" si="30"/>
        <v>0</v>
      </c>
      <c r="P113" s="281">
        <f t="shared" si="30"/>
        <v>0</v>
      </c>
      <c r="Q113" s="281">
        <f t="shared" si="30"/>
        <v>0</v>
      </c>
      <c r="R113" s="281">
        <f t="shared" si="30"/>
        <v>120176.92</v>
      </c>
      <c r="T113" s="282">
        <f t="shared" si="29"/>
        <v>120176.92</v>
      </c>
    </row>
    <row r="114" spans="1:20" s="2" customFormat="1" ht="57.75" customHeight="1" x14ac:dyDescent="0.3">
      <c r="A114" s="22" t="s">
        <v>309</v>
      </c>
      <c r="B114" s="22" t="s">
        <v>63</v>
      </c>
      <c r="C114" s="22" t="s">
        <v>64</v>
      </c>
      <c r="D114" s="197" t="s">
        <v>84</v>
      </c>
      <c r="E114" s="329">
        <f>SUM(F114,I114)</f>
        <v>130176.92</v>
      </c>
      <c r="F114" s="257">
        <v>130176.92</v>
      </c>
      <c r="G114" s="329">
        <v>98505.67</v>
      </c>
      <c r="H114" s="329"/>
      <c r="I114" s="410"/>
      <c r="J114" s="330">
        <f>SUM(L114,O114)</f>
        <v>0</v>
      </c>
      <c r="K114" s="329"/>
      <c r="L114" s="410"/>
      <c r="M114" s="410"/>
      <c r="N114" s="410"/>
      <c r="O114" s="329"/>
      <c r="P114" s="410"/>
      <c r="Q114" s="410"/>
      <c r="R114" s="329">
        <f t="shared" ref="R114:R122" si="31">SUM(J114,E114)</f>
        <v>130176.92</v>
      </c>
    </row>
    <row r="115" spans="1:20" s="2" customFormat="1" ht="39.75" hidden="1" customHeight="1" x14ac:dyDescent="0.3">
      <c r="A115" s="22" t="s">
        <v>552</v>
      </c>
      <c r="B115" s="22" t="s">
        <v>75</v>
      </c>
      <c r="C115" s="22" t="s">
        <v>76</v>
      </c>
      <c r="D115" s="248" t="s">
        <v>77</v>
      </c>
      <c r="E115" s="329">
        <f t="shared" ref="E115:E122" si="32">SUM(F115,I115)</f>
        <v>0</v>
      </c>
      <c r="F115" s="257"/>
      <c r="G115" s="329"/>
      <c r="H115" s="329"/>
      <c r="I115" s="410"/>
      <c r="J115" s="330">
        <f t="shared" ref="J115:J122" si="33">SUM(L115,O115)</f>
        <v>0</v>
      </c>
      <c r="K115" s="329"/>
      <c r="L115" s="410"/>
      <c r="M115" s="410"/>
      <c r="N115" s="410"/>
      <c r="O115" s="329"/>
      <c r="P115" s="410"/>
      <c r="Q115" s="410"/>
      <c r="R115" s="329">
        <f t="shared" si="31"/>
        <v>0</v>
      </c>
    </row>
    <row r="116" spans="1:20" s="2" customFormat="1" ht="109.5" hidden="1" customHeight="1" x14ac:dyDescent="0.3">
      <c r="A116" s="22" t="s">
        <v>588</v>
      </c>
      <c r="B116" s="22" t="s">
        <v>145</v>
      </c>
      <c r="C116" s="22" t="s">
        <v>133</v>
      </c>
      <c r="D116" s="248" t="s">
        <v>146</v>
      </c>
      <c r="E116" s="329">
        <f t="shared" si="32"/>
        <v>0</v>
      </c>
      <c r="F116" s="257"/>
      <c r="G116" s="329"/>
      <c r="H116" s="329"/>
      <c r="I116" s="410"/>
      <c r="J116" s="330">
        <f t="shared" si="33"/>
        <v>0</v>
      </c>
      <c r="K116" s="329"/>
      <c r="L116" s="410"/>
      <c r="M116" s="410"/>
      <c r="N116" s="410"/>
      <c r="O116" s="329"/>
      <c r="P116" s="410"/>
      <c r="Q116" s="410"/>
      <c r="R116" s="329">
        <f t="shared" si="31"/>
        <v>0</v>
      </c>
    </row>
    <row r="117" spans="1:20" s="2" customFormat="1" ht="52.15" customHeight="1" x14ac:dyDescent="0.3">
      <c r="A117" s="22" t="s">
        <v>644</v>
      </c>
      <c r="B117" s="22" t="s">
        <v>148</v>
      </c>
      <c r="C117" s="22" t="s">
        <v>149</v>
      </c>
      <c r="D117" s="248" t="s">
        <v>150</v>
      </c>
      <c r="E117" s="329">
        <f t="shared" ref="E117" si="34">SUM(F117,I117)</f>
        <v>-10000</v>
      </c>
      <c r="F117" s="257">
        <v>-10000</v>
      </c>
      <c r="G117" s="329"/>
      <c r="H117" s="329"/>
      <c r="I117" s="410"/>
      <c r="J117" s="330">
        <f t="shared" ref="J117" si="35">SUM(L117,O117)</f>
        <v>0</v>
      </c>
      <c r="K117" s="329"/>
      <c r="L117" s="410"/>
      <c r="M117" s="410"/>
      <c r="N117" s="410"/>
      <c r="O117" s="329"/>
      <c r="P117" s="410"/>
      <c r="Q117" s="410"/>
      <c r="R117" s="329">
        <f t="shared" ref="R117" si="36">SUM(J117,E117)</f>
        <v>-10000</v>
      </c>
    </row>
    <row r="118" spans="1:20" s="2" customFormat="1" ht="29.25" hidden="1" customHeight="1" x14ac:dyDescent="0.3">
      <c r="A118" s="22" t="s">
        <v>553</v>
      </c>
      <c r="B118" s="22" t="s">
        <v>269</v>
      </c>
      <c r="C118" s="22" t="s">
        <v>270</v>
      </c>
      <c r="D118" s="248" t="s">
        <v>271</v>
      </c>
      <c r="E118" s="329">
        <f t="shared" si="32"/>
        <v>0</v>
      </c>
      <c r="F118" s="257"/>
      <c r="G118" s="329"/>
      <c r="H118" s="329"/>
      <c r="I118" s="410"/>
      <c r="J118" s="330">
        <f t="shared" si="33"/>
        <v>0</v>
      </c>
      <c r="K118" s="329"/>
      <c r="L118" s="410"/>
      <c r="M118" s="410"/>
      <c r="N118" s="410"/>
      <c r="O118" s="329"/>
      <c r="P118" s="410"/>
      <c r="Q118" s="410"/>
      <c r="R118" s="329">
        <f t="shared" si="31"/>
        <v>0</v>
      </c>
    </row>
    <row r="119" spans="1:20" s="2" customFormat="1" ht="57.75" hidden="1" customHeight="1" x14ac:dyDescent="0.3">
      <c r="A119" s="22" t="s">
        <v>554</v>
      </c>
      <c r="B119" s="22" t="s">
        <v>273</v>
      </c>
      <c r="C119" s="22" t="s">
        <v>274</v>
      </c>
      <c r="D119" s="18" t="s">
        <v>275</v>
      </c>
      <c r="E119" s="329">
        <f t="shared" si="32"/>
        <v>0</v>
      </c>
      <c r="F119" s="257"/>
      <c r="G119" s="329"/>
      <c r="H119" s="329"/>
      <c r="I119" s="410"/>
      <c r="J119" s="330">
        <f t="shared" si="33"/>
        <v>0</v>
      </c>
      <c r="K119" s="329"/>
      <c r="L119" s="410"/>
      <c r="M119" s="410"/>
      <c r="N119" s="410"/>
      <c r="O119" s="329"/>
      <c r="P119" s="410"/>
      <c r="Q119" s="410"/>
      <c r="R119" s="329">
        <f t="shared" si="31"/>
        <v>0</v>
      </c>
    </row>
    <row r="120" spans="1:20" s="2" customFormat="1" ht="40.5" hidden="1" customHeight="1" x14ac:dyDescent="0.3">
      <c r="A120" s="17" t="s">
        <v>555</v>
      </c>
      <c r="B120" s="17" t="s">
        <v>277</v>
      </c>
      <c r="C120" s="17" t="s">
        <v>278</v>
      </c>
      <c r="D120" s="250" t="s">
        <v>279</v>
      </c>
      <c r="E120" s="329">
        <f t="shared" si="32"/>
        <v>0</v>
      </c>
      <c r="F120" s="257"/>
      <c r="G120" s="329"/>
      <c r="H120" s="329"/>
      <c r="I120" s="410"/>
      <c r="J120" s="330">
        <f t="shared" si="33"/>
        <v>0</v>
      </c>
      <c r="K120" s="329"/>
      <c r="L120" s="410"/>
      <c r="M120" s="410"/>
      <c r="N120" s="410"/>
      <c r="O120" s="329"/>
      <c r="P120" s="410"/>
      <c r="Q120" s="410"/>
      <c r="R120" s="329">
        <f t="shared" si="31"/>
        <v>0</v>
      </c>
    </row>
    <row r="121" spans="1:20" s="2" customFormat="1" ht="38.25" hidden="1" customHeight="1" x14ac:dyDescent="0.3">
      <c r="A121" s="17" t="s">
        <v>556</v>
      </c>
      <c r="B121" s="17" t="s">
        <v>281</v>
      </c>
      <c r="C121" s="17" t="s">
        <v>278</v>
      </c>
      <c r="D121" s="25" t="s">
        <v>282</v>
      </c>
      <c r="E121" s="329">
        <f t="shared" si="32"/>
        <v>0</v>
      </c>
      <c r="F121" s="257"/>
      <c r="G121" s="329"/>
      <c r="H121" s="329"/>
      <c r="I121" s="410"/>
      <c r="J121" s="330">
        <f t="shared" si="33"/>
        <v>0</v>
      </c>
      <c r="K121" s="329"/>
      <c r="L121" s="410"/>
      <c r="M121" s="410"/>
      <c r="N121" s="410"/>
      <c r="O121" s="329"/>
      <c r="P121" s="410"/>
      <c r="Q121" s="410"/>
      <c r="R121" s="329">
        <f t="shared" si="31"/>
        <v>0</v>
      </c>
    </row>
    <row r="122" spans="1:20" s="2" customFormat="1" ht="40.5" hidden="1" customHeight="1" x14ac:dyDescent="0.3">
      <c r="A122" s="17" t="s">
        <v>557</v>
      </c>
      <c r="B122" s="17" t="s">
        <v>72</v>
      </c>
      <c r="C122" s="17" t="s">
        <v>16</v>
      </c>
      <c r="D122" s="25" t="s">
        <v>73</v>
      </c>
      <c r="E122" s="329">
        <f t="shared" si="32"/>
        <v>0</v>
      </c>
      <c r="F122" s="257"/>
      <c r="G122" s="329"/>
      <c r="H122" s="329"/>
      <c r="I122" s="410"/>
      <c r="J122" s="330">
        <f t="shared" si="33"/>
        <v>0</v>
      </c>
      <c r="K122" s="329"/>
      <c r="L122" s="410"/>
      <c r="M122" s="410"/>
      <c r="N122" s="410"/>
      <c r="O122" s="329"/>
      <c r="P122" s="410"/>
      <c r="Q122" s="410"/>
      <c r="R122" s="329">
        <f t="shared" si="31"/>
        <v>0</v>
      </c>
    </row>
    <row r="123" spans="1:20" s="2" customFormat="1" ht="40.5" hidden="1" customHeight="1" x14ac:dyDescent="0.3">
      <c r="A123" s="249"/>
      <c r="B123" s="249"/>
      <c r="C123" s="249"/>
      <c r="D123" s="197"/>
      <c r="E123" s="329"/>
      <c r="F123" s="257"/>
      <c r="G123" s="329"/>
      <c r="H123" s="410"/>
      <c r="I123" s="410"/>
      <c r="J123" s="330"/>
      <c r="K123" s="444"/>
      <c r="L123" s="410"/>
      <c r="M123" s="410"/>
      <c r="N123" s="410"/>
      <c r="O123" s="410"/>
      <c r="P123" s="410"/>
      <c r="Q123" s="410"/>
      <c r="R123" s="329"/>
    </row>
    <row r="124" spans="1:20" s="2" customFormat="1" ht="39.75" hidden="1" customHeight="1" x14ac:dyDescent="0.3">
      <c r="A124" s="249"/>
      <c r="B124" s="249"/>
      <c r="C124" s="249"/>
      <c r="D124" s="248"/>
      <c r="E124" s="257"/>
      <c r="F124" s="257"/>
      <c r="G124" s="257"/>
      <c r="H124" s="257"/>
      <c r="I124" s="257"/>
      <c r="J124" s="257"/>
      <c r="K124" s="257"/>
      <c r="L124" s="257"/>
      <c r="M124" s="257"/>
      <c r="N124" s="257"/>
      <c r="O124" s="257"/>
      <c r="P124" s="257"/>
      <c r="Q124" s="257"/>
      <c r="R124" s="329">
        <f>SUM(J124,E124)</f>
        <v>0</v>
      </c>
    </row>
    <row r="125" spans="1:20" s="2" customFormat="1" ht="78.75" customHeight="1" x14ac:dyDescent="0.3">
      <c r="A125" s="5" t="s">
        <v>425</v>
      </c>
      <c r="B125" s="240"/>
      <c r="C125" s="240"/>
      <c r="D125" s="29" t="s">
        <v>85</v>
      </c>
      <c r="E125" s="281">
        <f>SUM(E126)</f>
        <v>0</v>
      </c>
      <c r="F125" s="281">
        <f t="shared" ref="F125:Q125" si="37">SUM(F126)</f>
        <v>0</v>
      </c>
      <c r="G125" s="281">
        <f t="shared" si="37"/>
        <v>0</v>
      </c>
      <c r="H125" s="281">
        <f t="shared" si="37"/>
        <v>0</v>
      </c>
      <c r="I125" s="89">
        <f t="shared" si="37"/>
        <v>0</v>
      </c>
      <c r="J125" s="281">
        <f t="shared" si="37"/>
        <v>150849</v>
      </c>
      <c r="K125" s="281">
        <f t="shared" si="37"/>
        <v>150849</v>
      </c>
      <c r="L125" s="281">
        <f t="shared" si="37"/>
        <v>0</v>
      </c>
      <c r="M125" s="89">
        <f t="shared" si="37"/>
        <v>0</v>
      </c>
      <c r="N125" s="89">
        <f t="shared" si="37"/>
        <v>0</v>
      </c>
      <c r="O125" s="281">
        <f t="shared" si="37"/>
        <v>150849</v>
      </c>
      <c r="P125" s="281">
        <f t="shared" si="37"/>
        <v>0</v>
      </c>
      <c r="Q125" s="281">
        <f t="shared" si="37"/>
        <v>0</v>
      </c>
      <c r="R125" s="281">
        <f>SUM(J125,E125)</f>
        <v>150849</v>
      </c>
      <c r="T125" s="51">
        <f t="shared" ref="T125:T126" si="38">SUM(E125,J125)</f>
        <v>150849</v>
      </c>
    </row>
    <row r="126" spans="1:20" s="2" customFormat="1" ht="78" customHeight="1" x14ac:dyDescent="0.3">
      <c r="A126" s="5" t="s">
        <v>426</v>
      </c>
      <c r="B126" s="240"/>
      <c r="C126" s="240"/>
      <c r="D126" s="29" t="s">
        <v>85</v>
      </c>
      <c r="E126" s="281">
        <f>SUM(E127:E132,E134,E135)</f>
        <v>0</v>
      </c>
      <c r="F126" s="281">
        <f t="shared" ref="F126:R126" si="39">SUM(F127:F132,F134,F135)</f>
        <v>0</v>
      </c>
      <c r="G126" s="281">
        <f t="shared" si="39"/>
        <v>0</v>
      </c>
      <c r="H126" s="281">
        <f t="shared" si="39"/>
        <v>0</v>
      </c>
      <c r="I126" s="89">
        <f t="shared" si="39"/>
        <v>0</v>
      </c>
      <c r="J126" s="281">
        <f t="shared" si="39"/>
        <v>150849</v>
      </c>
      <c r="K126" s="281">
        <f t="shared" si="39"/>
        <v>150849</v>
      </c>
      <c r="L126" s="281">
        <f t="shared" si="39"/>
        <v>0</v>
      </c>
      <c r="M126" s="89">
        <f t="shared" si="39"/>
        <v>0</v>
      </c>
      <c r="N126" s="89">
        <f t="shared" si="39"/>
        <v>0</v>
      </c>
      <c r="O126" s="281">
        <f t="shared" si="39"/>
        <v>150849</v>
      </c>
      <c r="P126" s="281">
        <f t="shared" si="39"/>
        <v>0</v>
      </c>
      <c r="Q126" s="281">
        <f t="shared" si="39"/>
        <v>0</v>
      </c>
      <c r="R126" s="281">
        <f t="shared" si="39"/>
        <v>150849</v>
      </c>
      <c r="T126" s="51">
        <f t="shared" si="38"/>
        <v>150849</v>
      </c>
    </row>
    <row r="127" spans="1:20" s="2" customFormat="1" ht="60.75" hidden="1" customHeight="1" x14ac:dyDescent="0.3">
      <c r="A127" s="22" t="s">
        <v>427</v>
      </c>
      <c r="B127" s="22" t="s">
        <v>63</v>
      </c>
      <c r="C127" s="8" t="s">
        <v>64</v>
      </c>
      <c r="D127" s="197" t="s">
        <v>84</v>
      </c>
      <c r="E127" s="329">
        <f>SUM(F127,I127)</f>
        <v>0</v>
      </c>
      <c r="F127" s="257"/>
      <c r="G127" s="257"/>
      <c r="H127" s="257"/>
      <c r="I127" s="257"/>
      <c r="J127" s="257">
        <f t="shared" ref="J127:J130" si="40">SUM(K127)</f>
        <v>0</v>
      </c>
      <c r="K127" s="257"/>
      <c r="L127" s="257"/>
      <c r="M127" s="257"/>
      <c r="N127" s="257"/>
      <c r="O127" s="257"/>
      <c r="P127" s="257"/>
      <c r="Q127" s="257"/>
      <c r="R127" s="329">
        <f>SUM(J127,E127)</f>
        <v>0</v>
      </c>
    </row>
    <row r="128" spans="1:20" s="87" customFormat="1" ht="38.25" hidden="1" customHeight="1" x14ac:dyDescent="0.3">
      <c r="A128" s="23" t="s">
        <v>562</v>
      </c>
      <c r="B128" s="23" t="s">
        <v>171</v>
      </c>
      <c r="C128" s="13" t="s">
        <v>165</v>
      </c>
      <c r="D128" s="188" t="s">
        <v>172</v>
      </c>
      <c r="E128" s="235">
        <f>SUM(F128)</f>
        <v>0</v>
      </c>
      <c r="F128" s="60"/>
      <c r="G128" s="60"/>
      <c r="H128" s="60"/>
      <c r="I128" s="60"/>
      <c r="J128" s="257">
        <f t="shared" si="40"/>
        <v>0</v>
      </c>
      <c r="K128" s="60"/>
      <c r="L128" s="60"/>
      <c r="M128" s="60"/>
      <c r="N128" s="60"/>
      <c r="O128" s="60"/>
      <c r="P128" s="60"/>
      <c r="Q128" s="60"/>
      <c r="R128" s="235">
        <f>SUM(E128,J128)</f>
        <v>0</v>
      </c>
    </row>
    <row r="129" spans="1:20" s="2" customFormat="1" ht="73.5" hidden="1" customHeight="1" x14ac:dyDescent="0.3">
      <c r="A129" s="22" t="s">
        <v>585</v>
      </c>
      <c r="B129" s="22" t="s">
        <v>174</v>
      </c>
      <c r="C129" s="8" t="s">
        <v>165</v>
      </c>
      <c r="D129" s="388" t="s">
        <v>175</v>
      </c>
      <c r="E129" s="329">
        <f t="shared" ref="E129:E135" si="41">SUM(F129)</f>
        <v>0</v>
      </c>
      <c r="F129" s="257"/>
      <c r="G129" s="257"/>
      <c r="H129" s="257"/>
      <c r="I129" s="257"/>
      <c r="J129" s="257">
        <f t="shared" si="40"/>
        <v>0</v>
      </c>
      <c r="K129" s="257"/>
      <c r="L129" s="257"/>
      <c r="M129" s="257"/>
      <c r="N129" s="257"/>
      <c r="O129" s="257"/>
      <c r="P129" s="257"/>
      <c r="Q129" s="257"/>
      <c r="R129" s="329">
        <f>SUM(E129,J129)</f>
        <v>0</v>
      </c>
    </row>
    <row r="130" spans="1:20" s="2" customFormat="1" ht="39" hidden="1" customHeight="1" x14ac:dyDescent="0.3">
      <c r="A130" s="22" t="s">
        <v>589</v>
      </c>
      <c r="B130" s="22" t="s">
        <v>590</v>
      </c>
      <c r="C130" s="8" t="s">
        <v>592</v>
      </c>
      <c r="D130" s="197" t="s">
        <v>591</v>
      </c>
      <c r="E130" s="329">
        <f t="shared" si="41"/>
        <v>0</v>
      </c>
      <c r="F130" s="257"/>
      <c r="G130" s="257"/>
      <c r="H130" s="257"/>
      <c r="I130" s="257"/>
      <c r="J130" s="257">
        <f t="shared" si="40"/>
        <v>0</v>
      </c>
      <c r="K130" s="257"/>
      <c r="L130" s="257"/>
      <c r="M130" s="257"/>
      <c r="N130" s="257"/>
      <c r="O130" s="257"/>
      <c r="P130" s="257"/>
      <c r="Q130" s="257"/>
      <c r="R130" s="329">
        <f>SUM(E130,J130)</f>
        <v>0</v>
      </c>
    </row>
    <row r="131" spans="1:20" s="2" customFormat="1" ht="42.75" customHeight="1" x14ac:dyDescent="0.3">
      <c r="A131" s="22" t="s">
        <v>542</v>
      </c>
      <c r="B131" s="22" t="s">
        <v>40</v>
      </c>
      <c r="C131" s="8" t="s">
        <v>16</v>
      </c>
      <c r="D131" s="197" t="s">
        <v>41</v>
      </c>
      <c r="E131" s="329">
        <f t="shared" si="41"/>
        <v>0</v>
      </c>
      <c r="F131" s="257"/>
      <c r="G131" s="257"/>
      <c r="H131" s="257"/>
      <c r="I131" s="257"/>
      <c r="J131" s="257">
        <f>SUM(K131)</f>
        <v>106204</v>
      </c>
      <c r="K131" s="257">
        <v>106204</v>
      </c>
      <c r="L131" s="257"/>
      <c r="M131" s="257"/>
      <c r="N131" s="257"/>
      <c r="O131" s="257">
        <v>106204</v>
      </c>
      <c r="P131" s="257"/>
      <c r="Q131" s="257"/>
      <c r="R131" s="329">
        <f t="shared" ref="R131:R134" si="42">SUM(E131,J131)</f>
        <v>106204</v>
      </c>
    </row>
    <row r="132" spans="1:20" s="2" customFormat="1" ht="41.25" customHeight="1" x14ac:dyDescent="0.3">
      <c r="A132" s="22" t="s">
        <v>586</v>
      </c>
      <c r="B132" s="22" t="s">
        <v>50</v>
      </c>
      <c r="C132" s="8" t="s">
        <v>16</v>
      </c>
      <c r="D132" s="197" t="s">
        <v>587</v>
      </c>
      <c r="E132" s="329">
        <f t="shared" si="41"/>
        <v>0</v>
      </c>
      <c r="F132" s="257"/>
      <c r="G132" s="257"/>
      <c r="H132" s="257"/>
      <c r="I132" s="257"/>
      <c r="J132" s="257">
        <f t="shared" ref="J132:J135" si="43">SUM(K132)</f>
        <v>44645</v>
      </c>
      <c r="K132" s="257">
        <v>44645</v>
      </c>
      <c r="L132" s="257"/>
      <c r="M132" s="257"/>
      <c r="N132" s="257"/>
      <c r="O132" s="257">
        <v>44645</v>
      </c>
      <c r="P132" s="257"/>
      <c r="Q132" s="257"/>
      <c r="R132" s="329">
        <f t="shared" si="42"/>
        <v>44645</v>
      </c>
    </row>
    <row r="133" spans="1:20" s="458" customFormat="1" ht="33.75" hidden="1" customHeight="1" x14ac:dyDescent="0.3">
      <c r="A133" s="455"/>
      <c r="B133" s="455"/>
      <c r="C133" s="456"/>
      <c r="D133" s="355" t="s">
        <v>609</v>
      </c>
      <c r="E133" s="463">
        <f t="shared" si="41"/>
        <v>0</v>
      </c>
      <c r="F133" s="457"/>
      <c r="G133" s="457"/>
      <c r="H133" s="457"/>
      <c r="I133" s="457"/>
      <c r="J133" s="457">
        <f t="shared" si="43"/>
        <v>0</v>
      </c>
      <c r="K133" s="457"/>
      <c r="L133" s="457"/>
      <c r="M133" s="457"/>
      <c r="N133" s="457"/>
      <c r="O133" s="457"/>
      <c r="P133" s="457"/>
      <c r="Q133" s="457"/>
      <c r="R133" s="463">
        <f t="shared" si="42"/>
        <v>0</v>
      </c>
    </row>
    <row r="134" spans="1:20" s="461" customFormat="1" ht="38.25" hidden="1" customHeight="1" x14ac:dyDescent="0.25">
      <c r="A134" s="459" t="s">
        <v>593</v>
      </c>
      <c r="B134" s="459" t="s">
        <v>594</v>
      </c>
      <c r="C134" s="460" t="s">
        <v>16</v>
      </c>
      <c r="D134" s="499" t="s">
        <v>595</v>
      </c>
      <c r="E134" s="462">
        <f>SUM(F134)</f>
        <v>0</v>
      </c>
      <c r="F134" s="462"/>
      <c r="G134" s="462"/>
      <c r="H134" s="462"/>
      <c r="I134" s="462"/>
      <c r="J134" s="462">
        <f t="shared" si="43"/>
        <v>0</v>
      </c>
      <c r="K134" s="462"/>
      <c r="L134" s="462"/>
      <c r="M134" s="462"/>
      <c r="N134" s="462"/>
      <c r="O134" s="462"/>
      <c r="P134" s="462"/>
      <c r="Q134" s="462"/>
      <c r="R134" s="462">
        <f t="shared" si="42"/>
        <v>0</v>
      </c>
    </row>
    <row r="135" spans="1:20" s="2" customFormat="1" ht="59.25" hidden="1" customHeight="1" x14ac:dyDescent="0.3">
      <c r="A135" s="22" t="s">
        <v>558</v>
      </c>
      <c r="B135" s="22" t="s">
        <v>188</v>
      </c>
      <c r="C135" s="8" t="s">
        <v>189</v>
      </c>
      <c r="D135" s="197" t="s">
        <v>190</v>
      </c>
      <c r="E135" s="329">
        <f t="shared" si="41"/>
        <v>0</v>
      </c>
      <c r="F135" s="257"/>
      <c r="G135" s="257"/>
      <c r="H135" s="257"/>
      <c r="I135" s="257"/>
      <c r="J135" s="257">
        <f t="shared" si="43"/>
        <v>0</v>
      </c>
      <c r="K135" s="257"/>
      <c r="L135" s="257"/>
      <c r="M135" s="257"/>
      <c r="N135" s="257"/>
      <c r="O135" s="257"/>
      <c r="P135" s="257"/>
      <c r="Q135" s="257"/>
      <c r="R135" s="329">
        <f>SUM(E135,J135)</f>
        <v>0</v>
      </c>
    </row>
    <row r="136" spans="1:20" s="2" customFormat="1" ht="74.25" hidden="1" customHeight="1" x14ac:dyDescent="0.3">
      <c r="A136" s="5" t="s">
        <v>32</v>
      </c>
      <c r="B136" s="5"/>
      <c r="C136" s="5"/>
      <c r="D136" s="6" t="s">
        <v>33</v>
      </c>
      <c r="E136" s="354">
        <f>SUM(E137)</f>
        <v>0</v>
      </c>
      <c r="F136" s="251">
        <f t="shared" ref="F136:Q136" si="44">SUM(F137)</f>
        <v>0</v>
      </c>
      <c r="G136" s="251">
        <f t="shared" si="44"/>
        <v>0</v>
      </c>
      <c r="H136" s="251">
        <f t="shared" si="44"/>
        <v>0</v>
      </c>
      <c r="I136" s="251">
        <f t="shared" si="44"/>
        <v>0</v>
      </c>
      <c r="J136" s="251">
        <f t="shared" si="44"/>
        <v>0</v>
      </c>
      <c r="K136" s="251">
        <f t="shared" si="44"/>
        <v>0</v>
      </c>
      <c r="L136" s="251">
        <f t="shared" si="44"/>
        <v>0</v>
      </c>
      <c r="M136" s="251">
        <f t="shared" si="44"/>
        <v>0</v>
      </c>
      <c r="N136" s="251">
        <f t="shared" si="44"/>
        <v>0</v>
      </c>
      <c r="O136" s="251">
        <f t="shared" si="44"/>
        <v>0</v>
      </c>
      <c r="P136" s="251">
        <f t="shared" si="44"/>
        <v>0</v>
      </c>
      <c r="Q136" s="251">
        <f t="shared" si="44"/>
        <v>0</v>
      </c>
      <c r="R136" s="281">
        <f t="shared" si="5"/>
        <v>0</v>
      </c>
      <c r="T136" s="51">
        <f>SUM(E136,J136)</f>
        <v>0</v>
      </c>
    </row>
    <row r="137" spans="1:20" s="2" customFormat="1" ht="76.5" hidden="1" customHeight="1" x14ac:dyDescent="0.3">
      <c r="A137" s="5" t="s">
        <v>34</v>
      </c>
      <c r="B137" s="5"/>
      <c r="C137" s="5"/>
      <c r="D137" s="6" t="s">
        <v>33</v>
      </c>
      <c r="E137" s="354">
        <f t="shared" ref="E137:R137" si="45">SUM(E138:E150)</f>
        <v>0</v>
      </c>
      <c r="F137" s="354">
        <f t="shared" si="45"/>
        <v>0</v>
      </c>
      <c r="G137" s="354">
        <f t="shared" si="45"/>
        <v>0</v>
      </c>
      <c r="H137" s="354">
        <f t="shared" si="45"/>
        <v>0</v>
      </c>
      <c r="I137" s="354">
        <f t="shared" si="45"/>
        <v>0</v>
      </c>
      <c r="J137" s="354">
        <f t="shared" si="45"/>
        <v>0</v>
      </c>
      <c r="K137" s="354">
        <f t="shared" si="45"/>
        <v>0</v>
      </c>
      <c r="L137" s="354">
        <f t="shared" si="45"/>
        <v>0</v>
      </c>
      <c r="M137" s="354">
        <f t="shared" si="45"/>
        <v>0</v>
      </c>
      <c r="N137" s="354">
        <f t="shared" si="45"/>
        <v>0</v>
      </c>
      <c r="O137" s="354">
        <f t="shared" si="45"/>
        <v>0</v>
      </c>
      <c r="P137" s="354">
        <f t="shared" si="45"/>
        <v>0</v>
      </c>
      <c r="Q137" s="354">
        <f t="shared" si="45"/>
        <v>0</v>
      </c>
      <c r="R137" s="354">
        <f t="shared" si="45"/>
        <v>0</v>
      </c>
      <c r="T137" s="51">
        <f>SUM(E137,J137)</f>
        <v>0</v>
      </c>
    </row>
    <row r="138" spans="1:20" s="2" customFormat="1" ht="56.25" hidden="1" customHeight="1" x14ac:dyDescent="0.3">
      <c r="A138" s="8" t="s">
        <v>218</v>
      </c>
      <c r="B138" s="8" t="s">
        <v>63</v>
      </c>
      <c r="C138" s="8" t="s">
        <v>64</v>
      </c>
      <c r="D138" s="243" t="s">
        <v>84</v>
      </c>
      <c r="E138" s="330">
        <f t="shared" ref="E138:E149" si="46">SUM(F138,I138)</f>
        <v>0</v>
      </c>
      <c r="F138" s="330"/>
      <c r="G138" s="332"/>
      <c r="H138" s="332"/>
      <c r="I138" s="332"/>
      <c r="J138" s="330">
        <f t="shared" ref="J138:J147" si="47">SUM(L138,O138)</f>
        <v>0</v>
      </c>
      <c r="K138" s="330"/>
      <c r="L138" s="433"/>
      <c r="M138" s="433"/>
      <c r="N138" s="433"/>
      <c r="O138" s="330"/>
      <c r="P138" s="433"/>
      <c r="Q138" s="433"/>
      <c r="R138" s="257">
        <f t="shared" si="5"/>
        <v>0</v>
      </c>
    </row>
    <row r="139" spans="1:20" s="2" customFormat="1" ht="23.25" hidden="1" customHeight="1" x14ac:dyDescent="0.3">
      <c r="A139" s="8" t="s">
        <v>219</v>
      </c>
      <c r="B139" s="22" t="s">
        <v>220</v>
      </c>
      <c r="C139" s="90" t="s">
        <v>221</v>
      </c>
      <c r="D139" s="91" t="s">
        <v>222</v>
      </c>
      <c r="E139" s="330">
        <f t="shared" si="46"/>
        <v>0</v>
      </c>
      <c r="F139" s="330"/>
      <c r="G139" s="332"/>
      <c r="H139" s="332"/>
      <c r="I139" s="332"/>
      <c r="J139" s="330">
        <f t="shared" si="47"/>
        <v>0</v>
      </c>
      <c r="K139" s="330"/>
      <c r="L139" s="433"/>
      <c r="M139" s="433"/>
      <c r="N139" s="433"/>
      <c r="O139" s="330"/>
      <c r="P139" s="433"/>
      <c r="Q139" s="433"/>
      <c r="R139" s="257">
        <f t="shared" si="5"/>
        <v>0</v>
      </c>
    </row>
    <row r="140" spans="1:20" s="2" customFormat="1" ht="57" hidden="1" customHeight="1" x14ac:dyDescent="0.3">
      <c r="A140" s="15" t="s">
        <v>35</v>
      </c>
      <c r="B140" s="8" t="s">
        <v>36</v>
      </c>
      <c r="C140" s="8" t="s">
        <v>37</v>
      </c>
      <c r="D140" s="16" t="s">
        <v>38</v>
      </c>
      <c r="E140" s="330">
        <f t="shared" si="46"/>
        <v>0</v>
      </c>
      <c r="F140" s="330"/>
      <c r="G140" s="434"/>
      <c r="H140" s="434"/>
      <c r="I140" s="434"/>
      <c r="J140" s="332">
        <f t="shared" si="47"/>
        <v>0</v>
      </c>
      <c r="K140" s="332"/>
      <c r="L140" s="433"/>
      <c r="M140" s="433"/>
      <c r="N140" s="433"/>
      <c r="O140" s="332"/>
      <c r="P140" s="433"/>
      <c r="Q140" s="433"/>
      <c r="R140" s="257">
        <f t="shared" si="5"/>
        <v>0</v>
      </c>
    </row>
    <row r="141" spans="1:20" s="252" customFormat="1" ht="36.75" hidden="1" customHeight="1" x14ac:dyDescent="0.3">
      <c r="A141" s="15" t="s">
        <v>223</v>
      </c>
      <c r="B141" s="15" t="s">
        <v>161</v>
      </c>
      <c r="C141" s="15" t="s">
        <v>60</v>
      </c>
      <c r="D141" s="83" t="s">
        <v>162</v>
      </c>
      <c r="E141" s="330">
        <f t="shared" si="46"/>
        <v>0</v>
      </c>
      <c r="F141" s="330"/>
      <c r="G141" s="434"/>
      <c r="H141" s="434"/>
      <c r="I141" s="434"/>
      <c r="J141" s="332">
        <f t="shared" si="47"/>
        <v>0</v>
      </c>
      <c r="K141" s="330"/>
      <c r="L141" s="434"/>
      <c r="M141" s="434"/>
      <c r="N141" s="434"/>
      <c r="O141" s="330"/>
      <c r="P141" s="434"/>
      <c r="Q141" s="434"/>
      <c r="R141" s="257">
        <f t="shared" si="5"/>
        <v>0</v>
      </c>
    </row>
    <row r="142" spans="1:20" s="252" customFormat="1" ht="35.25" hidden="1" customHeight="1" x14ac:dyDescent="0.3">
      <c r="A142" s="15" t="s">
        <v>224</v>
      </c>
      <c r="B142" s="15" t="s">
        <v>225</v>
      </c>
      <c r="C142" s="15" t="s">
        <v>165</v>
      </c>
      <c r="D142" s="83" t="s">
        <v>226</v>
      </c>
      <c r="E142" s="330">
        <f t="shared" si="46"/>
        <v>0</v>
      </c>
      <c r="F142" s="330"/>
      <c r="G142" s="434"/>
      <c r="H142" s="434"/>
      <c r="I142" s="434"/>
      <c r="J142" s="332">
        <f t="shared" si="47"/>
        <v>0</v>
      </c>
      <c r="K142" s="332"/>
      <c r="L142" s="434"/>
      <c r="M142" s="434"/>
      <c r="N142" s="434"/>
      <c r="O142" s="332"/>
      <c r="P142" s="434"/>
      <c r="Q142" s="434"/>
      <c r="R142" s="257">
        <f t="shared" si="5"/>
        <v>0</v>
      </c>
    </row>
    <row r="143" spans="1:20" s="252" customFormat="1" ht="35.25" hidden="1" customHeight="1" x14ac:dyDescent="0.3">
      <c r="A143" s="15" t="s">
        <v>227</v>
      </c>
      <c r="B143" s="15" t="s">
        <v>228</v>
      </c>
      <c r="C143" s="15" t="s">
        <v>165</v>
      </c>
      <c r="D143" s="83" t="s">
        <v>229</v>
      </c>
      <c r="E143" s="330">
        <f t="shared" si="46"/>
        <v>0</v>
      </c>
      <c r="F143" s="330"/>
      <c r="G143" s="434"/>
      <c r="H143" s="434"/>
      <c r="I143" s="434"/>
      <c r="J143" s="332">
        <f t="shared" si="47"/>
        <v>0</v>
      </c>
      <c r="K143" s="332"/>
      <c r="L143" s="434"/>
      <c r="M143" s="434"/>
      <c r="N143" s="434"/>
      <c r="O143" s="332"/>
      <c r="P143" s="434"/>
      <c r="Q143" s="434"/>
      <c r="R143" s="257">
        <f t="shared" si="5"/>
        <v>0</v>
      </c>
    </row>
    <row r="144" spans="1:20" s="252" customFormat="1" ht="22.5" hidden="1" customHeight="1" x14ac:dyDescent="0.3">
      <c r="A144" s="15" t="s">
        <v>230</v>
      </c>
      <c r="B144" s="15" t="s">
        <v>177</v>
      </c>
      <c r="C144" s="8" t="s">
        <v>165</v>
      </c>
      <c r="D144" s="10" t="s">
        <v>178</v>
      </c>
      <c r="E144" s="330">
        <f t="shared" si="46"/>
        <v>0</v>
      </c>
      <c r="F144" s="330"/>
      <c r="G144" s="434"/>
      <c r="H144" s="434"/>
      <c r="I144" s="434"/>
      <c r="J144" s="332">
        <f t="shared" si="47"/>
        <v>0</v>
      </c>
      <c r="K144" s="332"/>
      <c r="L144" s="434"/>
      <c r="M144" s="434"/>
      <c r="N144" s="434"/>
      <c r="O144" s="332"/>
      <c r="P144" s="434"/>
      <c r="Q144" s="434"/>
      <c r="R144" s="257">
        <f t="shared" si="5"/>
        <v>0</v>
      </c>
    </row>
    <row r="145" spans="1:20" s="2" customFormat="1" ht="39" hidden="1" customHeight="1" x14ac:dyDescent="0.3">
      <c r="A145" s="17" t="s">
        <v>39</v>
      </c>
      <c r="B145" s="17" t="s">
        <v>40</v>
      </c>
      <c r="C145" s="17" t="s">
        <v>16</v>
      </c>
      <c r="D145" s="18" t="s">
        <v>41</v>
      </c>
      <c r="E145" s="330">
        <f t="shared" si="46"/>
        <v>0</v>
      </c>
      <c r="F145" s="330"/>
      <c r="G145" s="434"/>
      <c r="H145" s="434"/>
      <c r="I145" s="434"/>
      <c r="J145" s="332">
        <f t="shared" si="47"/>
        <v>0</v>
      </c>
      <c r="K145" s="332"/>
      <c r="L145" s="445"/>
      <c r="M145" s="445"/>
      <c r="N145" s="445"/>
      <c r="O145" s="332"/>
      <c r="P145" s="445"/>
      <c r="Q145" s="434"/>
      <c r="R145" s="257">
        <f t="shared" si="5"/>
        <v>0</v>
      </c>
    </row>
    <row r="146" spans="1:20" s="2" customFormat="1" ht="31.5" hidden="1" customHeight="1" x14ac:dyDescent="0.3">
      <c r="A146" s="7" t="s">
        <v>231</v>
      </c>
      <c r="B146" s="8" t="s">
        <v>50</v>
      </c>
      <c r="C146" s="8" t="s">
        <v>16</v>
      </c>
      <c r="D146" s="9" t="s">
        <v>51</v>
      </c>
      <c r="E146" s="330">
        <f>SUM(F146,I146)</f>
        <v>0</v>
      </c>
      <c r="F146" s="330"/>
      <c r="G146" s="434"/>
      <c r="H146" s="434"/>
      <c r="I146" s="434"/>
      <c r="J146" s="332">
        <f t="shared" si="47"/>
        <v>0</v>
      </c>
      <c r="K146" s="330"/>
      <c r="L146" s="445"/>
      <c r="M146" s="445"/>
      <c r="N146" s="445"/>
      <c r="O146" s="330"/>
      <c r="P146" s="445"/>
      <c r="Q146" s="434"/>
      <c r="R146" s="257">
        <f t="shared" si="5"/>
        <v>0</v>
      </c>
    </row>
    <row r="147" spans="1:20" s="2" customFormat="1" ht="36.75" hidden="1" customHeight="1" x14ac:dyDescent="0.3">
      <c r="A147" s="8" t="s">
        <v>42</v>
      </c>
      <c r="B147" s="8" t="s">
        <v>43</v>
      </c>
      <c r="C147" s="8" t="s">
        <v>16</v>
      </c>
      <c r="D147" s="9" t="s">
        <v>44</v>
      </c>
      <c r="E147" s="330">
        <f>SUM(F147,I147)</f>
        <v>0</v>
      </c>
      <c r="F147" s="330"/>
      <c r="G147" s="332"/>
      <c r="H147" s="332"/>
      <c r="I147" s="332"/>
      <c r="J147" s="332">
        <f t="shared" si="47"/>
        <v>0</v>
      </c>
      <c r="K147" s="330"/>
      <c r="L147" s="433"/>
      <c r="M147" s="433"/>
      <c r="N147" s="433"/>
      <c r="O147" s="330"/>
      <c r="P147" s="434"/>
      <c r="Q147" s="433"/>
      <c r="R147" s="257">
        <f t="shared" si="5"/>
        <v>0</v>
      </c>
    </row>
    <row r="148" spans="1:20" s="258" customFormat="1" ht="51" hidden="1" customHeight="1" x14ac:dyDescent="0.3">
      <c r="A148" s="254" t="s">
        <v>232</v>
      </c>
      <c r="B148" s="254" t="s">
        <v>188</v>
      </c>
      <c r="C148" s="255" t="s">
        <v>189</v>
      </c>
      <c r="D148" s="256" t="s">
        <v>190</v>
      </c>
      <c r="E148" s="424">
        <f t="shared" si="46"/>
        <v>0</v>
      </c>
      <c r="F148" s="424"/>
      <c r="G148" s="435"/>
      <c r="H148" s="435"/>
      <c r="I148" s="435"/>
      <c r="J148" s="423"/>
      <c r="K148" s="423"/>
      <c r="L148" s="446"/>
      <c r="M148" s="446"/>
      <c r="N148" s="446"/>
      <c r="O148" s="423"/>
      <c r="P148" s="446"/>
      <c r="Q148" s="435"/>
      <c r="R148" s="257">
        <f t="shared" si="5"/>
        <v>0</v>
      </c>
    </row>
    <row r="149" spans="1:20" s="2" customFormat="1" ht="24.75" hidden="1" customHeight="1" x14ac:dyDescent="0.3">
      <c r="A149" s="17" t="s">
        <v>233</v>
      </c>
      <c r="B149" s="8" t="s">
        <v>28</v>
      </c>
      <c r="C149" s="8" t="s">
        <v>29</v>
      </c>
      <c r="D149" s="126" t="s">
        <v>30</v>
      </c>
      <c r="E149" s="330">
        <f t="shared" si="46"/>
        <v>0</v>
      </c>
      <c r="F149" s="330"/>
      <c r="G149" s="332"/>
      <c r="H149" s="332"/>
      <c r="I149" s="332"/>
      <c r="J149" s="330"/>
      <c r="K149" s="330"/>
      <c r="L149" s="332"/>
      <c r="M149" s="332"/>
      <c r="N149" s="332"/>
      <c r="O149" s="330"/>
      <c r="P149" s="332"/>
      <c r="Q149" s="332"/>
      <c r="R149" s="257">
        <f t="shared" si="5"/>
        <v>0</v>
      </c>
    </row>
    <row r="150" spans="1:20" s="2" customFormat="1" ht="35.25" hidden="1" customHeight="1" x14ac:dyDescent="0.3">
      <c r="A150" s="8" t="s">
        <v>45</v>
      </c>
      <c r="B150" s="8" t="s">
        <v>26</v>
      </c>
      <c r="C150" s="8" t="s">
        <v>16</v>
      </c>
      <c r="D150" s="9" t="s">
        <v>27</v>
      </c>
      <c r="E150" s="330">
        <f>SUM(F150,I150)</f>
        <v>0</v>
      </c>
      <c r="F150" s="330"/>
      <c r="G150" s="332"/>
      <c r="H150" s="332"/>
      <c r="I150" s="332"/>
      <c r="J150" s="330">
        <f>SUM(L150,O150)</f>
        <v>0</v>
      </c>
      <c r="K150" s="330"/>
      <c r="L150" s="433"/>
      <c r="M150" s="433"/>
      <c r="N150" s="433"/>
      <c r="O150" s="330"/>
      <c r="P150" s="434"/>
      <c r="Q150" s="433"/>
      <c r="R150" s="257">
        <f t="shared" si="5"/>
        <v>0</v>
      </c>
    </row>
    <row r="151" spans="1:20" s="2" customFormat="1" ht="69.599999999999994" customHeight="1" x14ac:dyDescent="0.3">
      <c r="A151" s="315" t="s">
        <v>422</v>
      </c>
      <c r="B151" s="318"/>
      <c r="C151" s="318"/>
      <c r="D151" s="29" t="s">
        <v>651</v>
      </c>
      <c r="E151" s="281">
        <f>SUM(E152)</f>
        <v>-68000</v>
      </c>
      <c r="F151" s="281">
        <f t="shared" ref="F151:Q151" si="48">SUM(F152)</f>
        <v>-68000</v>
      </c>
      <c r="G151" s="281">
        <f t="shared" si="48"/>
        <v>-26000</v>
      </c>
      <c r="H151" s="281">
        <f t="shared" si="48"/>
        <v>0</v>
      </c>
      <c r="I151" s="281">
        <f t="shared" si="48"/>
        <v>0</v>
      </c>
      <c r="J151" s="281">
        <f t="shared" si="48"/>
        <v>68000</v>
      </c>
      <c r="K151" s="281">
        <f t="shared" si="48"/>
        <v>68000</v>
      </c>
      <c r="L151" s="281">
        <f t="shared" si="48"/>
        <v>0</v>
      </c>
      <c r="M151" s="281">
        <f t="shared" si="48"/>
        <v>0</v>
      </c>
      <c r="N151" s="281">
        <f t="shared" si="48"/>
        <v>0</v>
      </c>
      <c r="O151" s="281">
        <f t="shared" si="48"/>
        <v>68000</v>
      </c>
      <c r="P151" s="281">
        <f t="shared" si="48"/>
        <v>0</v>
      </c>
      <c r="Q151" s="281">
        <f t="shared" si="48"/>
        <v>0</v>
      </c>
      <c r="R151" s="281">
        <f t="shared" ref="R151:R157" si="49">SUM(J151,E151)</f>
        <v>0</v>
      </c>
      <c r="T151" s="51">
        <f t="shared" ref="T151:T152" si="50">SUM(E151,J151)</f>
        <v>0</v>
      </c>
    </row>
    <row r="152" spans="1:20" s="2" customFormat="1" ht="72" customHeight="1" x14ac:dyDescent="0.3">
      <c r="A152" s="315" t="s">
        <v>423</v>
      </c>
      <c r="B152" s="318"/>
      <c r="C152" s="318"/>
      <c r="D152" s="29" t="s">
        <v>651</v>
      </c>
      <c r="E152" s="281">
        <f>SUM(E153:E154)</f>
        <v>-68000</v>
      </c>
      <c r="F152" s="281">
        <f t="shared" ref="F152:R152" si="51">SUM(F153:F154)</f>
        <v>-68000</v>
      </c>
      <c r="G152" s="281">
        <f t="shared" si="51"/>
        <v>-26000</v>
      </c>
      <c r="H152" s="281">
        <f t="shared" si="51"/>
        <v>0</v>
      </c>
      <c r="I152" s="281">
        <f t="shared" si="51"/>
        <v>0</v>
      </c>
      <c r="J152" s="281">
        <f t="shared" si="51"/>
        <v>68000</v>
      </c>
      <c r="K152" s="281">
        <f t="shared" si="51"/>
        <v>68000</v>
      </c>
      <c r="L152" s="281">
        <f t="shared" si="51"/>
        <v>0</v>
      </c>
      <c r="M152" s="281">
        <f t="shared" si="51"/>
        <v>0</v>
      </c>
      <c r="N152" s="281">
        <f t="shared" si="51"/>
        <v>0</v>
      </c>
      <c r="O152" s="281">
        <f t="shared" si="51"/>
        <v>68000</v>
      </c>
      <c r="P152" s="281">
        <f t="shared" si="51"/>
        <v>0</v>
      </c>
      <c r="Q152" s="281">
        <f t="shared" si="51"/>
        <v>0</v>
      </c>
      <c r="R152" s="281">
        <f t="shared" si="51"/>
        <v>0</v>
      </c>
      <c r="T152" s="51">
        <f t="shared" si="50"/>
        <v>0</v>
      </c>
    </row>
    <row r="153" spans="1:20" s="2" customFormat="1" ht="80.25" customHeight="1" x14ac:dyDescent="0.3">
      <c r="A153" s="22" t="s">
        <v>424</v>
      </c>
      <c r="B153" s="22" t="s">
        <v>63</v>
      </c>
      <c r="C153" s="8" t="s">
        <v>64</v>
      </c>
      <c r="D153" s="9" t="s">
        <v>541</v>
      </c>
      <c r="E153" s="329">
        <f>SUM(F153,I153)</f>
        <v>-68000</v>
      </c>
      <c r="F153" s="257">
        <v>-68000</v>
      </c>
      <c r="G153" s="257">
        <v>-26000</v>
      </c>
      <c r="H153" s="257"/>
      <c r="I153" s="257"/>
      <c r="J153" s="330">
        <f>SUM(L153,O153)</f>
        <v>68000</v>
      </c>
      <c r="K153" s="257">
        <v>68000</v>
      </c>
      <c r="L153" s="257"/>
      <c r="M153" s="257"/>
      <c r="N153" s="257"/>
      <c r="O153" s="257">
        <v>68000</v>
      </c>
      <c r="P153" s="257"/>
      <c r="Q153" s="257"/>
      <c r="R153" s="329">
        <f t="shared" si="49"/>
        <v>0</v>
      </c>
    </row>
    <row r="154" spans="1:20" s="2" customFormat="1" ht="56.25" hidden="1" customHeight="1" x14ac:dyDescent="0.3">
      <c r="A154" s="22" t="s">
        <v>596</v>
      </c>
      <c r="B154" s="22" t="s">
        <v>26</v>
      </c>
      <c r="C154" s="8" t="s">
        <v>16</v>
      </c>
      <c r="D154" s="388" t="s">
        <v>27</v>
      </c>
      <c r="E154" s="329"/>
      <c r="F154" s="257"/>
      <c r="G154" s="257"/>
      <c r="H154" s="257"/>
      <c r="I154" s="257"/>
      <c r="J154" s="330">
        <f>SUM(L154,O154)</f>
        <v>0</v>
      </c>
      <c r="K154" s="257"/>
      <c r="L154" s="257"/>
      <c r="M154" s="257"/>
      <c r="N154" s="257"/>
      <c r="O154" s="257"/>
      <c r="P154" s="257"/>
      <c r="Q154" s="257"/>
      <c r="R154" s="329">
        <f t="shared" si="49"/>
        <v>0</v>
      </c>
    </row>
    <row r="155" spans="1:20" s="2" customFormat="1" ht="53.25" hidden="1" customHeight="1" x14ac:dyDescent="0.3">
      <c r="A155" s="5" t="s">
        <v>422</v>
      </c>
      <c r="B155" s="240"/>
      <c r="C155" s="240"/>
      <c r="D155" s="29" t="s">
        <v>86</v>
      </c>
      <c r="E155" s="281">
        <f>SUM(E156)</f>
        <v>0</v>
      </c>
      <c r="F155" s="281">
        <f t="shared" ref="F155:Q156" si="52">SUM(F156)</f>
        <v>0</v>
      </c>
      <c r="G155" s="281">
        <f t="shared" si="52"/>
        <v>0</v>
      </c>
      <c r="H155" s="281">
        <f t="shared" si="52"/>
        <v>0</v>
      </c>
      <c r="I155" s="281">
        <f t="shared" si="52"/>
        <v>0</v>
      </c>
      <c r="J155" s="281">
        <f t="shared" si="52"/>
        <v>0</v>
      </c>
      <c r="K155" s="281">
        <f t="shared" si="52"/>
        <v>0</v>
      </c>
      <c r="L155" s="281">
        <f t="shared" si="52"/>
        <v>0</v>
      </c>
      <c r="M155" s="281">
        <f t="shared" si="52"/>
        <v>0</v>
      </c>
      <c r="N155" s="281">
        <f t="shared" si="52"/>
        <v>0</v>
      </c>
      <c r="O155" s="281">
        <f t="shared" si="52"/>
        <v>0</v>
      </c>
      <c r="P155" s="281">
        <f t="shared" si="52"/>
        <v>0</v>
      </c>
      <c r="Q155" s="281">
        <f t="shared" si="52"/>
        <v>0</v>
      </c>
      <c r="R155" s="281">
        <f t="shared" si="49"/>
        <v>0</v>
      </c>
      <c r="T155" s="51">
        <f t="shared" ref="T155:T156" si="53">SUM(E155,J155)</f>
        <v>0</v>
      </c>
    </row>
    <row r="156" spans="1:20" s="2" customFormat="1" ht="60" hidden="1" customHeight="1" x14ac:dyDescent="0.3">
      <c r="A156" s="5" t="s">
        <v>423</v>
      </c>
      <c r="B156" s="240"/>
      <c r="C156" s="240"/>
      <c r="D156" s="29" t="s">
        <v>86</v>
      </c>
      <c r="E156" s="281">
        <f>SUM(E157)</f>
        <v>0</v>
      </c>
      <c r="F156" s="281">
        <f t="shared" si="52"/>
        <v>0</v>
      </c>
      <c r="G156" s="281">
        <f t="shared" si="52"/>
        <v>0</v>
      </c>
      <c r="H156" s="281">
        <f t="shared" si="52"/>
        <v>0</v>
      </c>
      <c r="I156" s="281">
        <f t="shared" si="52"/>
        <v>0</v>
      </c>
      <c r="J156" s="281">
        <f t="shared" si="52"/>
        <v>0</v>
      </c>
      <c r="K156" s="281">
        <f t="shared" si="52"/>
        <v>0</v>
      </c>
      <c r="L156" s="281">
        <f t="shared" si="52"/>
        <v>0</v>
      </c>
      <c r="M156" s="281">
        <f t="shared" si="52"/>
        <v>0</v>
      </c>
      <c r="N156" s="281">
        <f t="shared" si="52"/>
        <v>0</v>
      </c>
      <c r="O156" s="281">
        <f t="shared" si="52"/>
        <v>0</v>
      </c>
      <c r="P156" s="281">
        <f t="shared" si="52"/>
        <v>0</v>
      </c>
      <c r="Q156" s="281">
        <f t="shared" si="52"/>
        <v>0</v>
      </c>
      <c r="R156" s="281">
        <f t="shared" si="49"/>
        <v>0</v>
      </c>
      <c r="T156" s="51">
        <f t="shared" si="53"/>
        <v>0</v>
      </c>
    </row>
    <row r="157" spans="1:20" s="2" customFormat="1" ht="8.25" hidden="1" customHeight="1" x14ac:dyDescent="0.3">
      <c r="A157" s="249" t="s">
        <v>424</v>
      </c>
      <c r="B157" s="249" t="s">
        <v>63</v>
      </c>
      <c r="C157" s="249" t="s">
        <v>64</v>
      </c>
      <c r="D157" s="243" t="s">
        <v>84</v>
      </c>
      <c r="E157" s="329">
        <f>SUM(F157,I157)</f>
        <v>0</v>
      </c>
      <c r="F157" s="257"/>
      <c r="G157" s="257"/>
      <c r="H157" s="257"/>
      <c r="I157" s="257"/>
      <c r="J157" s="330">
        <f>SUM(L157,O157)</f>
        <v>0</v>
      </c>
      <c r="K157" s="257"/>
      <c r="L157" s="257"/>
      <c r="M157" s="257"/>
      <c r="N157" s="257"/>
      <c r="O157" s="257"/>
      <c r="P157" s="257"/>
      <c r="Q157" s="257"/>
      <c r="R157" s="329">
        <f t="shared" si="49"/>
        <v>0</v>
      </c>
    </row>
    <row r="158" spans="1:20" s="2" customFormat="1" ht="61.5" customHeight="1" x14ac:dyDescent="0.3">
      <c r="A158" s="5" t="s">
        <v>313</v>
      </c>
      <c r="B158" s="259"/>
      <c r="C158" s="259"/>
      <c r="D158" s="29" t="s">
        <v>88</v>
      </c>
      <c r="E158" s="281">
        <f>SUM(E159)</f>
        <v>6338054.4699999997</v>
      </c>
      <c r="F158" s="281">
        <f t="shared" ref="F158:Q158" si="54">SUM(F159)</f>
        <v>6338054.4699999997</v>
      </c>
      <c r="G158" s="281">
        <f t="shared" si="54"/>
        <v>4591026</v>
      </c>
      <c r="H158" s="281">
        <f t="shared" si="54"/>
        <v>224632</v>
      </c>
      <c r="I158" s="281">
        <f t="shared" si="54"/>
        <v>0</v>
      </c>
      <c r="J158" s="281">
        <f t="shared" si="54"/>
        <v>555697</v>
      </c>
      <c r="K158" s="281">
        <f t="shared" si="54"/>
        <v>555697</v>
      </c>
      <c r="L158" s="281">
        <f t="shared" si="54"/>
        <v>0</v>
      </c>
      <c r="M158" s="281">
        <f t="shared" si="54"/>
        <v>0</v>
      </c>
      <c r="N158" s="281">
        <f t="shared" si="54"/>
        <v>0</v>
      </c>
      <c r="O158" s="281">
        <f t="shared" si="54"/>
        <v>555697</v>
      </c>
      <c r="P158" s="447">
        <f t="shared" si="54"/>
        <v>0</v>
      </c>
      <c r="Q158" s="447">
        <f t="shared" si="54"/>
        <v>0</v>
      </c>
      <c r="R158" s="281">
        <f>SUM(J158,E158)</f>
        <v>6893751.4699999997</v>
      </c>
      <c r="T158" s="51">
        <f t="shared" ref="T158:T159" si="55">SUM(E158,J158)</f>
        <v>6893751.4699999997</v>
      </c>
    </row>
    <row r="159" spans="1:20" s="2" customFormat="1" ht="60" customHeight="1" x14ac:dyDescent="0.3">
      <c r="A159" s="5" t="s">
        <v>314</v>
      </c>
      <c r="B159" s="259"/>
      <c r="C159" s="259"/>
      <c r="D159" s="29" t="s">
        <v>88</v>
      </c>
      <c r="E159" s="281">
        <f>SUM(E160:E169,E171,E173,E174,E176)</f>
        <v>6338054.4699999997</v>
      </c>
      <c r="F159" s="281">
        <f t="shared" ref="F159:R159" si="56">SUM(F160:F169,F171,F173,F174,F176)</f>
        <v>6338054.4699999997</v>
      </c>
      <c r="G159" s="281">
        <f t="shared" si="56"/>
        <v>4591026</v>
      </c>
      <c r="H159" s="281">
        <f t="shared" si="56"/>
        <v>224632</v>
      </c>
      <c r="I159" s="281">
        <f t="shared" si="56"/>
        <v>0</v>
      </c>
      <c r="J159" s="281">
        <f t="shared" si="56"/>
        <v>555697</v>
      </c>
      <c r="K159" s="281">
        <f t="shared" si="56"/>
        <v>555697</v>
      </c>
      <c r="L159" s="281">
        <f t="shared" si="56"/>
        <v>0</v>
      </c>
      <c r="M159" s="281">
        <f t="shared" si="56"/>
        <v>0</v>
      </c>
      <c r="N159" s="281">
        <f t="shared" si="56"/>
        <v>0</v>
      </c>
      <c r="O159" s="281">
        <f t="shared" si="56"/>
        <v>555697</v>
      </c>
      <c r="P159" s="281">
        <f t="shared" si="56"/>
        <v>0</v>
      </c>
      <c r="Q159" s="281">
        <f t="shared" si="56"/>
        <v>0</v>
      </c>
      <c r="R159" s="281">
        <f t="shared" si="56"/>
        <v>6893751.4699999997</v>
      </c>
      <c r="T159" s="51">
        <f t="shared" si="55"/>
        <v>6893751.4699999997</v>
      </c>
    </row>
    <row r="160" spans="1:20" s="2" customFormat="1" ht="59.25" customHeight="1" x14ac:dyDescent="0.3">
      <c r="A160" s="22" t="s">
        <v>302</v>
      </c>
      <c r="B160" s="22" t="s">
        <v>63</v>
      </c>
      <c r="C160" s="22" t="s">
        <v>64</v>
      </c>
      <c r="D160" s="197" t="s">
        <v>84</v>
      </c>
      <c r="E160" s="329">
        <f>SUM(F160,I160)</f>
        <v>421800</v>
      </c>
      <c r="F160" s="257">
        <v>421800</v>
      </c>
      <c r="G160" s="329">
        <v>320000</v>
      </c>
      <c r="H160" s="329">
        <v>18140</v>
      </c>
      <c r="I160" s="410"/>
      <c r="J160" s="330">
        <f>SUM(L160,O160)</f>
        <v>0</v>
      </c>
      <c r="K160" s="444"/>
      <c r="L160" s="410"/>
      <c r="M160" s="410"/>
      <c r="N160" s="410"/>
      <c r="O160" s="410"/>
      <c r="P160" s="410"/>
      <c r="Q160" s="410"/>
      <c r="R160" s="329">
        <f>SUM(J160,E160)</f>
        <v>421800</v>
      </c>
    </row>
    <row r="161" spans="1:18" s="2" customFormat="1" ht="59.25" hidden="1" customHeight="1" x14ac:dyDescent="0.3">
      <c r="A161" s="22" t="s">
        <v>597</v>
      </c>
      <c r="B161" s="95">
        <v>3031</v>
      </c>
      <c r="C161" s="95">
        <v>1030</v>
      </c>
      <c r="D161" s="91" t="s">
        <v>409</v>
      </c>
      <c r="E161" s="329">
        <f t="shared" ref="E161:E173" si="57">SUM(F161,I161)</f>
        <v>0</v>
      </c>
      <c r="F161" s="257"/>
      <c r="G161" s="329"/>
      <c r="H161" s="410"/>
      <c r="I161" s="410"/>
      <c r="J161" s="330">
        <f t="shared" ref="J161:J173" si="58">SUM(L161,O161)</f>
        <v>0</v>
      </c>
      <c r="K161" s="444"/>
      <c r="L161" s="410"/>
      <c r="M161" s="410"/>
      <c r="N161" s="410"/>
      <c r="O161" s="410"/>
      <c r="P161" s="410"/>
      <c r="Q161" s="410"/>
      <c r="R161" s="329">
        <f t="shared" ref="R161:R174" si="59">SUM(J161,E161)</f>
        <v>0</v>
      </c>
    </row>
    <row r="162" spans="1:18" s="2" customFormat="1" ht="38.25" hidden="1" customHeight="1" x14ac:dyDescent="0.3">
      <c r="A162" s="22" t="s">
        <v>598</v>
      </c>
      <c r="B162" s="95">
        <v>3032</v>
      </c>
      <c r="C162" s="246">
        <v>1070</v>
      </c>
      <c r="D162" s="91" t="s">
        <v>414</v>
      </c>
      <c r="E162" s="329">
        <f t="shared" si="57"/>
        <v>0</v>
      </c>
      <c r="F162" s="257"/>
      <c r="G162" s="329"/>
      <c r="H162" s="410"/>
      <c r="I162" s="410"/>
      <c r="J162" s="330">
        <f t="shared" si="58"/>
        <v>0</v>
      </c>
      <c r="K162" s="444"/>
      <c r="L162" s="410"/>
      <c r="M162" s="410"/>
      <c r="N162" s="410"/>
      <c r="O162" s="410"/>
      <c r="P162" s="410"/>
      <c r="Q162" s="410"/>
      <c r="R162" s="329">
        <f t="shared" si="59"/>
        <v>0</v>
      </c>
    </row>
    <row r="163" spans="1:18" s="2" customFormat="1" ht="59.25" hidden="1" customHeight="1" x14ac:dyDescent="0.3">
      <c r="A163" s="22" t="s">
        <v>599</v>
      </c>
      <c r="B163" s="95">
        <v>3033</v>
      </c>
      <c r="C163" s="246">
        <v>1070</v>
      </c>
      <c r="D163" s="91" t="s">
        <v>647</v>
      </c>
      <c r="E163" s="329">
        <f t="shared" si="57"/>
        <v>0</v>
      </c>
      <c r="F163" s="257"/>
      <c r="G163" s="329"/>
      <c r="H163" s="410"/>
      <c r="I163" s="410"/>
      <c r="J163" s="330">
        <f t="shared" si="58"/>
        <v>0</v>
      </c>
      <c r="K163" s="444"/>
      <c r="L163" s="410"/>
      <c r="M163" s="410"/>
      <c r="N163" s="410"/>
      <c r="O163" s="410"/>
      <c r="P163" s="410"/>
      <c r="Q163" s="410"/>
      <c r="R163" s="329">
        <f t="shared" si="59"/>
        <v>0</v>
      </c>
    </row>
    <row r="164" spans="1:18" s="2" customFormat="1" ht="59.25" customHeight="1" x14ac:dyDescent="0.3">
      <c r="A164" s="22" t="s">
        <v>645</v>
      </c>
      <c r="B164" s="95">
        <v>3035</v>
      </c>
      <c r="C164" s="246">
        <v>1070</v>
      </c>
      <c r="D164" s="91" t="s">
        <v>646</v>
      </c>
      <c r="E164" s="329">
        <f t="shared" ref="E164:E166" si="60">SUM(F164,I164)</f>
        <v>40000</v>
      </c>
      <c r="F164" s="257">
        <v>40000</v>
      </c>
      <c r="G164" s="329"/>
      <c r="H164" s="410"/>
      <c r="I164" s="410"/>
      <c r="J164" s="330">
        <f t="shared" ref="J164" si="61">SUM(L164,O164)</f>
        <v>0</v>
      </c>
      <c r="K164" s="444"/>
      <c r="L164" s="410"/>
      <c r="M164" s="410"/>
      <c r="N164" s="410"/>
      <c r="O164" s="410"/>
      <c r="P164" s="410"/>
      <c r="Q164" s="410"/>
      <c r="R164" s="329">
        <f t="shared" ref="R164" si="62">SUM(J164,E164)</f>
        <v>40000</v>
      </c>
    </row>
    <row r="165" spans="1:18" s="2" customFormat="1" ht="92.45" customHeight="1" x14ac:dyDescent="0.3">
      <c r="A165" s="84" t="s">
        <v>666</v>
      </c>
      <c r="B165" s="95">
        <v>3104</v>
      </c>
      <c r="C165" s="246">
        <v>1020</v>
      </c>
      <c r="D165" s="91" t="s">
        <v>66</v>
      </c>
      <c r="E165" s="329">
        <f t="shared" si="60"/>
        <v>1588895.13</v>
      </c>
      <c r="F165" s="329">
        <v>1588895.13</v>
      </c>
      <c r="G165" s="331">
        <v>1271326</v>
      </c>
      <c r="H165" s="331">
        <v>14900</v>
      </c>
      <c r="I165" s="331"/>
      <c r="J165" s="257"/>
      <c r="K165" s="257"/>
      <c r="L165" s="331"/>
      <c r="M165" s="331"/>
      <c r="N165" s="331"/>
      <c r="O165" s="331"/>
      <c r="P165" s="331"/>
      <c r="Q165" s="331"/>
      <c r="R165" s="257">
        <f t="shared" ref="R165" si="63">SUM(E165,J165)</f>
        <v>1588895.13</v>
      </c>
    </row>
    <row r="166" spans="1:18" s="2" customFormat="1" ht="59.25" customHeight="1" x14ac:dyDescent="0.3">
      <c r="A166" s="84" t="s">
        <v>649</v>
      </c>
      <c r="B166" s="95">
        <v>3105</v>
      </c>
      <c r="C166" s="246">
        <v>1010</v>
      </c>
      <c r="D166" s="91" t="s">
        <v>258</v>
      </c>
      <c r="E166" s="662">
        <f t="shared" si="60"/>
        <v>4327359.34</v>
      </c>
      <c r="F166" s="663">
        <v>4327359.34</v>
      </c>
      <c r="G166" s="557">
        <v>2999700</v>
      </c>
      <c r="H166" s="557">
        <v>191592</v>
      </c>
      <c r="I166" s="557"/>
      <c r="J166" s="664"/>
      <c r="K166" s="665"/>
      <c r="L166" s="557"/>
      <c r="M166" s="557"/>
      <c r="N166" s="557"/>
      <c r="O166" s="557"/>
      <c r="P166" s="557"/>
      <c r="Q166" s="557"/>
      <c r="R166" s="257">
        <f t="shared" ref="R166" si="64">SUM(E166,J166)</f>
        <v>4327359.34</v>
      </c>
    </row>
    <row r="167" spans="1:18" s="2" customFormat="1" ht="136.5" hidden="1" customHeight="1" x14ac:dyDescent="0.3">
      <c r="A167" s="22" t="s">
        <v>600</v>
      </c>
      <c r="B167" s="22" t="s">
        <v>260</v>
      </c>
      <c r="C167" s="22" t="s">
        <v>220</v>
      </c>
      <c r="D167" s="197" t="s">
        <v>261</v>
      </c>
      <c r="E167" s="329">
        <f t="shared" si="57"/>
        <v>0</v>
      </c>
      <c r="F167" s="257"/>
      <c r="G167" s="329"/>
      <c r="H167" s="410"/>
      <c r="I167" s="410"/>
      <c r="J167" s="330">
        <f t="shared" si="58"/>
        <v>0</v>
      </c>
      <c r="K167" s="444"/>
      <c r="L167" s="410"/>
      <c r="M167" s="410"/>
      <c r="N167" s="410"/>
      <c r="O167" s="410"/>
      <c r="P167" s="410"/>
      <c r="Q167" s="410"/>
      <c r="R167" s="329">
        <f t="shared" si="59"/>
        <v>0</v>
      </c>
    </row>
    <row r="168" spans="1:18" s="2" customFormat="1" ht="77.25" hidden="1" customHeight="1" x14ac:dyDescent="0.3">
      <c r="A168" s="22" t="s">
        <v>601</v>
      </c>
      <c r="B168" s="97" t="s">
        <v>263</v>
      </c>
      <c r="C168" s="22" t="s">
        <v>264</v>
      </c>
      <c r="D168" s="98" t="s">
        <v>265</v>
      </c>
      <c r="E168" s="329">
        <f t="shared" si="57"/>
        <v>0</v>
      </c>
      <c r="F168" s="257"/>
      <c r="G168" s="329"/>
      <c r="H168" s="410"/>
      <c r="I168" s="410"/>
      <c r="J168" s="330">
        <f t="shared" si="58"/>
        <v>0</v>
      </c>
      <c r="K168" s="444"/>
      <c r="L168" s="410"/>
      <c r="M168" s="410"/>
      <c r="N168" s="410"/>
      <c r="O168" s="410"/>
      <c r="P168" s="410"/>
      <c r="Q168" s="410"/>
      <c r="R168" s="329">
        <f t="shared" si="59"/>
        <v>0</v>
      </c>
    </row>
    <row r="169" spans="1:18" s="469" customFormat="1" ht="299.25" hidden="1" customHeight="1" x14ac:dyDescent="0.2">
      <c r="A169" s="249" t="s">
        <v>636</v>
      </c>
      <c r="B169" s="249" t="s">
        <v>606</v>
      </c>
      <c r="C169" s="249" t="s">
        <v>571</v>
      </c>
      <c r="D169" s="398" t="s">
        <v>607</v>
      </c>
      <c r="E169" s="465">
        <f t="shared" si="57"/>
        <v>0</v>
      </c>
      <c r="F169" s="466"/>
      <c r="G169" s="465"/>
      <c r="H169" s="467"/>
      <c r="I169" s="467"/>
      <c r="J169" s="468">
        <f t="shared" si="58"/>
        <v>0</v>
      </c>
      <c r="K169" s="465"/>
      <c r="L169" s="467"/>
      <c r="M169" s="467"/>
      <c r="N169" s="467"/>
      <c r="O169" s="465"/>
      <c r="P169" s="467"/>
      <c r="Q169" s="467"/>
      <c r="R169" s="465">
        <f t="shared" si="59"/>
        <v>0</v>
      </c>
    </row>
    <row r="170" spans="1:18" s="258" customFormat="1" ht="53.25" hidden="1" customHeight="1" x14ac:dyDescent="0.3">
      <c r="A170" s="247"/>
      <c r="B170" s="470"/>
      <c r="C170" s="247"/>
      <c r="D170" s="471" t="s">
        <v>608</v>
      </c>
      <c r="E170" s="334">
        <f t="shared" si="57"/>
        <v>0</v>
      </c>
      <c r="F170" s="410"/>
      <c r="G170" s="334"/>
      <c r="H170" s="410"/>
      <c r="I170" s="410"/>
      <c r="J170" s="424">
        <f t="shared" si="58"/>
        <v>0</v>
      </c>
      <c r="K170" s="334"/>
      <c r="L170" s="410"/>
      <c r="M170" s="410"/>
      <c r="N170" s="410"/>
      <c r="O170" s="334"/>
      <c r="P170" s="410"/>
      <c r="Q170" s="410"/>
      <c r="R170" s="334">
        <f t="shared" si="59"/>
        <v>0</v>
      </c>
    </row>
    <row r="171" spans="1:18" s="469" customFormat="1" ht="318.75" hidden="1" customHeight="1" x14ac:dyDescent="0.2">
      <c r="A171" s="249" t="s">
        <v>603</v>
      </c>
      <c r="B171" s="472" t="s">
        <v>605</v>
      </c>
      <c r="C171" s="249" t="s">
        <v>571</v>
      </c>
      <c r="D171" s="473" t="s">
        <v>604</v>
      </c>
      <c r="E171" s="465">
        <f t="shared" si="57"/>
        <v>0</v>
      </c>
      <c r="F171" s="466"/>
      <c r="G171" s="465"/>
      <c r="H171" s="467"/>
      <c r="I171" s="467"/>
      <c r="J171" s="468">
        <f t="shared" si="58"/>
        <v>0</v>
      </c>
      <c r="K171" s="465"/>
      <c r="L171" s="467"/>
      <c r="M171" s="467"/>
      <c r="N171" s="467"/>
      <c r="O171" s="465"/>
      <c r="P171" s="467"/>
      <c r="Q171" s="467"/>
      <c r="R171" s="465">
        <f t="shared" si="59"/>
        <v>0</v>
      </c>
    </row>
    <row r="172" spans="1:18" s="2" customFormat="1" ht="52.5" hidden="1" customHeight="1" x14ac:dyDescent="0.3">
      <c r="A172" s="22"/>
      <c r="B172" s="22"/>
      <c r="C172" s="22"/>
      <c r="D172" s="471" t="s">
        <v>608</v>
      </c>
      <c r="E172" s="334">
        <f t="shared" ref="E172" si="65">SUM(F172,I172)</f>
        <v>0</v>
      </c>
      <c r="F172" s="257"/>
      <c r="G172" s="329"/>
      <c r="H172" s="410"/>
      <c r="I172" s="410"/>
      <c r="J172" s="424">
        <f t="shared" si="58"/>
        <v>0</v>
      </c>
      <c r="K172" s="334"/>
      <c r="L172" s="410"/>
      <c r="M172" s="410"/>
      <c r="N172" s="410"/>
      <c r="O172" s="410"/>
      <c r="P172" s="410"/>
      <c r="Q172" s="410"/>
      <c r="R172" s="329">
        <f t="shared" si="59"/>
        <v>0</v>
      </c>
    </row>
    <row r="173" spans="1:18" s="2" customFormat="1" ht="39.75" customHeight="1" x14ac:dyDescent="0.3">
      <c r="A173" s="22" t="s">
        <v>602</v>
      </c>
      <c r="B173" s="96" t="s">
        <v>148</v>
      </c>
      <c r="C173" s="22" t="s">
        <v>149</v>
      </c>
      <c r="D173" s="98" t="s">
        <v>150</v>
      </c>
      <c r="E173" s="329">
        <f t="shared" si="57"/>
        <v>-40000</v>
      </c>
      <c r="F173" s="257">
        <v>-40000</v>
      </c>
      <c r="G173" s="329"/>
      <c r="H173" s="410"/>
      <c r="I173" s="410"/>
      <c r="J173" s="330">
        <f t="shared" si="58"/>
        <v>0</v>
      </c>
      <c r="K173" s="444"/>
      <c r="L173" s="410"/>
      <c r="M173" s="410"/>
      <c r="N173" s="410"/>
      <c r="O173" s="410"/>
      <c r="P173" s="410"/>
      <c r="Q173" s="410"/>
      <c r="R173" s="329">
        <f t="shared" si="59"/>
        <v>-40000</v>
      </c>
    </row>
    <row r="174" spans="1:18" s="2" customFormat="1" ht="134.44999999999999" customHeight="1" x14ac:dyDescent="0.3">
      <c r="A174" s="22" t="s">
        <v>648</v>
      </c>
      <c r="B174" s="22" t="s">
        <v>59</v>
      </c>
      <c r="C174" s="22" t="s">
        <v>60</v>
      </c>
      <c r="D174" s="197" t="s">
        <v>61</v>
      </c>
      <c r="E174" s="329"/>
      <c r="F174" s="257"/>
      <c r="G174" s="329"/>
      <c r="H174" s="410"/>
      <c r="I174" s="410"/>
      <c r="J174" s="330">
        <f>SUM(L174,O174)</f>
        <v>555697</v>
      </c>
      <c r="K174" s="329">
        <v>555697</v>
      </c>
      <c r="L174" s="410"/>
      <c r="M174" s="410"/>
      <c r="N174" s="410"/>
      <c r="O174" s="329">
        <v>555697</v>
      </c>
      <c r="P174" s="410"/>
      <c r="Q174" s="410"/>
      <c r="R174" s="329">
        <f t="shared" si="59"/>
        <v>555697</v>
      </c>
    </row>
    <row r="175" spans="1:18" s="2" customFormat="1" ht="69" customHeight="1" x14ac:dyDescent="0.3">
      <c r="A175" s="22"/>
      <c r="B175" s="22"/>
      <c r="C175" s="22"/>
      <c r="D175" s="471" t="s">
        <v>608</v>
      </c>
      <c r="E175" s="334"/>
      <c r="F175" s="334"/>
      <c r="G175" s="334"/>
      <c r="H175" s="334"/>
      <c r="I175" s="334"/>
      <c r="J175" s="424">
        <f>SUM(L175,O175)</f>
        <v>555697</v>
      </c>
      <c r="K175" s="334">
        <v>555697</v>
      </c>
      <c r="L175" s="334"/>
      <c r="M175" s="334"/>
      <c r="N175" s="334"/>
      <c r="O175" s="334">
        <v>555697</v>
      </c>
      <c r="P175" s="334"/>
      <c r="Q175" s="334"/>
      <c r="R175" s="334">
        <f t="shared" ref="R175" si="66">SUM(J175,E175)</f>
        <v>555697</v>
      </c>
    </row>
    <row r="176" spans="1:18" s="2" customFormat="1" ht="39.75" hidden="1" customHeight="1" x14ac:dyDescent="0.3">
      <c r="A176" s="22" t="s">
        <v>561</v>
      </c>
      <c r="B176" s="22" t="s">
        <v>560</v>
      </c>
      <c r="C176" s="22" t="s">
        <v>19</v>
      </c>
      <c r="D176" s="197" t="s">
        <v>559</v>
      </c>
      <c r="E176" s="329"/>
      <c r="F176" s="257"/>
      <c r="G176" s="329"/>
      <c r="H176" s="410"/>
      <c r="I176" s="410"/>
      <c r="J176" s="330">
        <f>SUM(L176,O176)</f>
        <v>0</v>
      </c>
      <c r="K176" s="329"/>
      <c r="L176" s="410"/>
      <c r="M176" s="410"/>
      <c r="N176" s="410"/>
      <c r="O176" s="329"/>
      <c r="P176" s="410"/>
      <c r="Q176" s="410"/>
      <c r="R176" s="329">
        <f t="shared" ref="R176" si="67">SUM(J176,E176)</f>
        <v>0</v>
      </c>
    </row>
    <row r="177" spans="1:221" s="343" customFormat="1" ht="42.75" hidden="1" customHeight="1" x14ac:dyDescent="0.3">
      <c r="A177" s="339" t="s">
        <v>78</v>
      </c>
      <c r="B177" s="340"/>
      <c r="C177" s="340"/>
      <c r="D177" s="341" t="s">
        <v>79</v>
      </c>
      <c r="E177" s="342">
        <f>SUM(E178)</f>
        <v>0</v>
      </c>
      <c r="F177" s="448">
        <f t="shared" ref="F177:Q177" si="68">SUM(F178)</f>
        <v>0</v>
      </c>
      <c r="G177" s="448">
        <f t="shared" si="68"/>
        <v>0</v>
      </c>
      <c r="H177" s="448">
        <f t="shared" si="68"/>
        <v>0</v>
      </c>
      <c r="I177" s="448">
        <f t="shared" si="68"/>
        <v>0</v>
      </c>
      <c r="J177" s="448">
        <f t="shared" si="68"/>
        <v>0</v>
      </c>
      <c r="K177" s="448">
        <f t="shared" si="68"/>
        <v>0</v>
      </c>
      <c r="L177" s="448">
        <f t="shared" si="68"/>
        <v>0</v>
      </c>
      <c r="M177" s="448">
        <f t="shared" si="68"/>
        <v>0</v>
      </c>
      <c r="N177" s="448">
        <f t="shared" si="68"/>
        <v>0</v>
      </c>
      <c r="O177" s="448">
        <f t="shared" si="68"/>
        <v>0</v>
      </c>
      <c r="P177" s="448">
        <f t="shared" si="68"/>
        <v>0</v>
      </c>
      <c r="Q177" s="448">
        <f t="shared" si="68"/>
        <v>0</v>
      </c>
      <c r="R177" s="342">
        <f t="shared" ref="R177:R183" si="69">SUM(J177,E177)</f>
        <v>0</v>
      </c>
      <c r="T177" s="344">
        <f t="shared" ref="T177:T178" si="70">SUM(E177,J177)</f>
        <v>0</v>
      </c>
    </row>
    <row r="178" spans="1:221" s="343" customFormat="1" ht="43.5" hidden="1" customHeight="1" x14ac:dyDescent="0.3">
      <c r="A178" s="339" t="s">
        <v>80</v>
      </c>
      <c r="B178" s="340"/>
      <c r="C178" s="340"/>
      <c r="D178" s="341" t="s">
        <v>79</v>
      </c>
      <c r="E178" s="342">
        <f>SUM(E179:E183)</f>
        <v>0</v>
      </c>
      <c r="F178" s="448">
        <f t="shared" ref="F178:P178" si="71">SUM(F179:F183)</f>
        <v>0</v>
      </c>
      <c r="G178" s="448">
        <f t="shared" si="71"/>
        <v>0</v>
      </c>
      <c r="H178" s="448">
        <f t="shared" si="71"/>
        <v>0</v>
      </c>
      <c r="I178" s="448">
        <f t="shared" si="71"/>
        <v>0</v>
      </c>
      <c r="J178" s="448">
        <f t="shared" si="71"/>
        <v>0</v>
      </c>
      <c r="K178" s="448">
        <f t="shared" si="71"/>
        <v>0</v>
      </c>
      <c r="L178" s="448">
        <f t="shared" si="71"/>
        <v>0</v>
      </c>
      <c r="M178" s="448">
        <f t="shared" si="71"/>
        <v>0</v>
      </c>
      <c r="N178" s="448">
        <f t="shared" si="71"/>
        <v>0</v>
      </c>
      <c r="O178" s="448">
        <f t="shared" si="71"/>
        <v>0</v>
      </c>
      <c r="P178" s="448">
        <f t="shared" si="71"/>
        <v>0</v>
      </c>
      <c r="Q178" s="448">
        <f>SUM(Q179)</f>
        <v>0</v>
      </c>
      <c r="R178" s="342">
        <f t="shared" si="69"/>
        <v>0</v>
      </c>
      <c r="T178" s="344">
        <f t="shared" si="70"/>
        <v>0</v>
      </c>
    </row>
    <row r="179" spans="1:221" s="343" customFormat="1" ht="49.5" hidden="1" customHeight="1" x14ac:dyDescent="0.3">
      <c r="A179" s="336" t="s">
        <v>286</v>
      </c>
      <c r="B179" s="345" t="s">
        <v>63</v>
      </c>
      <c r="C179" s="345" t="s">
        <v>64</v>
      </c>
      <c r="D179" s="346" t="s">
        <v>84</v>
      </c>
      <c r="E179" s="449">
        <f>SUM(F179,I179)</f>
        <v>0</v>
      </c>
      <c r="F179" s="450"/>
      <c r="G179" s="451"/>
      <c r="H179" s="451"/>
      <c r="I179" s="451"/>
      <c r="J179" s="347">
        <f t="shared" ref="J179:J182" si="72">SUM(L179,O179)</f>
        <v>0</v>
      </c>
      <c r="K179" s="452"/>
      <c r="L179" s="451"/>
      <c r="M179" s="451"/>
      <c r="N179" s="451"/>
      <c r="O179" s="451"/>
      <c r="P179" s="451"/>
      <c r="Q179" s="451"/>
      <c r="R179" s="347">
        <f t="shared" si="69"/>
        <v>0</v>
      </c>
    </row>
    <row r="180" spans="1:221" s="352" customFormat="1" ht="36.75" hidden="1" customHeight="1" x14ac:dyDescent="0.3">
      <c r="A180" s="348" t="s">
        <v>287</v>
      </c>
      <c r="B180" s="349" t="s">
        <v>288</v>
      </c>
      <c r="C180" s="349" t="s">
        <v>106</v>
      </c>
      <c r="D180" s="350" t="s">
        <v>289</v>
      </c>
      <c r="E180" s="449"/>
      <c r="F180" s="453"/>
      <c r="G180" s="449"/>
      <c r="H180" s="449"/>
      <c r="I180" s="449"/>
      <c r="J180" s="347">
        <f t="shared" si="72"/>
        <v>0</v>
      </c>
      <c r="K180" s="454"/>
      <c r="L180" s="449"/>
      <c r="M180" s="449"/>
      <c r="N180" s="449"/>
      <c r="O180" s="449"/>
      <c r="P180" s="449"/>
      <c r="Q180" s="449"/>
      <c r="R180" s="347">
        <f t="shared" si="69"/>
        <v>0</v>
      </c>
      <c r="S180" s="351"/>
      <c r="T180" s="351"/>
      <c r="U180" s="351"/>
      <c r="V180" s="351"/>
      <c r="W180" s="351"/>
      <c r="X180" s="351"/>
      <c r="Y180" s="351"/>
      <c r="Z180" s="351"/>
      <c r="AA180" s="351"/>
      <c r="AB180" s="351"/>
      <c r="AC180" s="351"/>
      <c r="AD180" s="351"/>
      <c r="AE180" s="351"/>
      <c r="AF180" s="351"/>
      <c r="AG180" s="351"/>
      <c r="AH180" s="351"/>
      <c r="AI180" s="351"/>
      <c r="AJ180" s="351"/>
      <c r="AK180" s="351"/>
      <c r="AL180" s="351"/>
      <c r="AM180" s="351"/>
      <c r="AN180" s="351"/>
      <c r="AO180" s="351"/>
      <c r="AP180" s="351"/>
      <c r="AQ180" s="351"/>
      <c r="AR180" s="351"/>
      <c r="AS180" s="351"/>
      <c r="AT180" s="351"/>
      <c r="AU180" s="351"/>
      <c r="AV180" s="351"/>
      <c r="AW180" s="351"/>
      <c r="AX180" s="351"/>
      <c r="AY180" s="351"/>
      <c r="AZ180" s="351"/>
      <c r="BA180" s="351"/>
      <c r="BB180" s="351"/>
      <c r="BC180" s="351"/>
      <c r="BD180" s="351"/>
      <c r="BE180" s="351"/>
      <c r="BF180" s="351"/>
      <c r="BG180" s="351"/>
      <c r="BH180" s="351"/>
      <c r="BI180" s="351"/>
      <c r="BJ180" s="351"/>
      <c r="BK180" s="351"/>
      <c r="BL180" s="351"/>
      <c r="BM180" s="351"/>
      <c r="BN180" s="351"/>
      <c r="BO180" s="351"/>
      <c r="BP180" s="351"/>
      <c r="BQ180" s="351"/>
      <c r="BR180" s="351"/>
      <c r="BS180" s="351"/>
      <c r="BT180" s="351"/>
      <c r="BU180" s="351"/>
      <c r="BV180" s="351"/>
      <c r="BW180" s="351"/>
      <c r="BX180" s="351"/>
      <c r="BY180" s="351"/>
      <c r="BZ180" s="351"/>
      <c r="CA180" s="351"/>
      <c r="CB180" s="351"/>
      <c r="CC180" s="351"/>
      <c r="CD180" s="351"/>
      <c r="CE180" s="351"/>
      <c r="CF180" s="351"/>
      <c r="CG180" s="351"/>
      <c r="CH180" s="351"/>
      <c r="CI180" s="351"/>
      <c r="CJ180" s="351"/>
      <c r="CK180" s="351"/>
      <c r="CL180" s="351"/>
      <c r="CM180" s="351"/>
      <c r="CN180" s="351"/>
      <c r="CO180" s="351"/>
      <c r="CP180" s="351"/>
      <c r="CQ180" s="351"/>
      <c r="CR180" s="351"/>
      <c r="CS180" s="351"/>
      <c r="CT180" s="351"/>
      <c r="CU180" s="351"/>
      <c r="CV180" s="351"/>
      <c r="CW180" s="351"/>
      <c r="CX180" s="351"/>
      <c r="CY180" s="351"/>
      <c r="CZ180" s="351"/>
      <c r="DA180" s="351"/>
      <c r="DB180" s="351"/>
      <c r="DC180" s="351"/>
      <c r="DD180" s="351"/>
      <c r="DE180" s="351"/>
      <c r="DF180" s="351"/>
      <c r="DG180" s="351"/>
      <c r="DH180" s="351"/>
      <c r="DI180" s="351"/>
      <c r="DJ180" s="351"/>
      <c r="DK180" s="351"/>
      <c r="DL180" s="351"/>
      <c r="DM180" s="351"/>
      <c r="DN180" s="351"/>
      <c r="DO180" s="351"/>
      <c r="DP180" s="351"/>
      <c r="DQ180" s="351"/>
      <c r="DR180" s="351"/>
      <c r="DS180" s="351"/>
      <c r="DT180" s="351"/>
      <c r="DU180" s="351"/>
      <c r="DV180" s="351"/>
      <c r="DW180" s="351"/>
      <c r="DX180" s="351"/>
      <c r="DY180" s="351"/>
      <c r="DZ180" s="351"/>
      <c r="EA180" s="351"/>
      <c r="EB180" s="351"/>
      <c r="EC180" s="351"/>
      <c r="ED180" s="351"/>
      <c r="EE180" s="351"/>
      <c r="EF180" s="351"/>
      <c r="EG180" s="351"/>
      <c r="EH180" s="351"/>
      <c r="EI180" s="351"/>
      <c r="EJ180" s="351"/>
      <c r="EK180" s="351"/>
      <c r="EL180" s="351"/>
      <c r="EM180" s="351"/>
      <c r="EN180" s="351"/>
      <c r="EO180" s="351"/>
      <c r="EP180" s="351"/>
      <c r="EQ180" s="351"/>
      <c r="ER180" s="351"/>
      <c r="ES180" s="351"/>
      <c r="ET180" s="351"/>
      <c r="EU180" s="351"/>
      <c r="EV180" s="351"/>
      <c r="EW180" s="351"/>
      <c r="EX180" s="351"/>
      <c r="EY180" s="351"/>
      <c r="EZ180" s="351"/>
      <c r="FA180" s="351"/>
      <c r="FB180" s="351"/>
      <c r="FC180" s="351"/>
      <c r="FD180" s="351"/>
      <c r="FE180" s="351"/>
      <c r="FF180" s="351"/>
      <c r="FG180" s="351"/>
      <c r="FH180" s="351"/>
      <c r="FI180" s="351"/>
      <c r="FJ180" s="351"/>
      <c r="FK180" s="351"/>
      <c r="FL180" s="351"/>
      <c r="FM180" s="351"/>
      <c r="FN180" s="351"/>
      <c r="FO180" s="351"/>
      <c r="FP180" s="351"/>
      <c r="FQ180" s="351"/>
      <c r="FR180" s="351"/>
      <c r="FS180" s="351"/>
      <c r="FT180" s="351"/>
      <c r="FU180" s="351"/>
      <c r="FV180" s="351"/>
      <c r="FW180" s="351"/>
      <c r="FX180" s="351"/>
      <c r="FY180" s="351"/>
      <c r="FZ180" s="351"/>
      <c r="GA180" s="351"/>
      <c r="GB180" s="351"/>
      <c r="GC180" s="351"/>
      <c r="GD180" s="351"/>
      <c r="GE180" s="351"/>
      <c r="GF180" s="351"/>
      <c r="GG180" s="351"/>
      <c r="GH180" s="351"/>
      <c r="GI180" s="351"/>
      <c r="GJ180" s="351"/>
      <c r="GK180" s="351"/>
      <c r="GL180" s="351"/>
      <c r="GM180" s="351"/>
      <c r="GN180" s="351"/>
      <c r="GO180" s="351"/>
      <c r="GP180" s="351"/>
      <c r="GQ180" s="351"/>
      <c r="GR180" s="351"/>
      <c r="GS180" s="351"/>
      <c r="GT180" s="351"/>
      <c r="GU180" s="351"/>
      <c r="GV180" s="351"/>
      <c r="GW180" s="351"/>
      <c r="GX180" s="351"/>
      <c r="GY180" s="351"/>
      <c r="GZ180" s="351"/>
      <c r="HA180" s="351"/>
      <c r="HB180" s="351"/>
      <c r="HC180" s="351"/>
      <c r="HD180" s="351"/>
      <c r="HE180" s="351"/>
      <c r="HF180" s="351"/>
      <c r="HG180" s="351"/>
      <c r="HH180" s="351"/>
      <c r="HI180" s="351"/>
      <c r="HJ180" s="351"/>
      <c r="HK180" s="351"/>
      <c r="HL180" s="351"/>
      <c r="HM180" s="351"/>
    </row>
    <row r="181" spans="1:221" s="352" customFormat="1" ht="22.5" hidden="1" customHeight="1" x14ac:dyDescent="0.3">
      <c r="A181" s="335" t="s">
        <v>290</v>
      </c>
      <c r="B181" s="353" t="s">
        <v>291</v>
      </c>
      <c r="C181" s="353" t="s">
        <v>292</v>
      </c>
      <c r="D181" s="337" t="s">
        <v>293</v>
      </c>
      <c r="E181" s="449">
        <f>SUM(F181,I181)</f>
        <v>0</v>
      </c>
      <c r="F181" s="453"/>
      <c r="G181" s="449"/>
      <c r="H181" s="449"/>
      <c r="I181" s="449"/>
      <c r="J181" s="347">
        <f t="shared" si="72"/>
        <v>0</v>
      </c>
      <c r="K181" s="454"/>
      <c r="L181" s="449"/>
      <c r="M181" s="449"/>
      <c r="N181" s="449"/>
      <c r="O181" s="449"/>
      <c r="P181" s="449"/>
      <c r="Q181" s="449"/>
      <c r="R181" s="347">
        <f t="shared" si="69"/>
        <v>0</v>
      </c>
      <c r="S181" s="351"/>
      <c r="T181" s="351"/>
      <c r="U181" s="351"/>
      <c r="V181" s="351"/>
      <c r="W181" s="351"/>
      <c r="X181" s="351"/>
      <c r="Y181" s="351"/>
      <c r="Z181" s="351"/>
      <c r="AA181" s="351"/>
      <c r="AB181" s="351"/>
      <c r="AC181" s="351"/>
      <c r="AD181" s="351"/>
      <c r="AE181" s="351"/>
      <c r="AF181" s="351"/>
      <c r="AG181" s="351"/>
      <c r="AH181" s="351"/>
      <c r="AI181" s="351"/>
      <c r="AJ181" s="351"/>
      <c r="AK181" s="351"/>
      <c r="AL181" s="351"/>
      <c r="AM181" s="351"/>
      <c r="AN181" s="351"/>
      <c r="AO181" s="351"/>
      <c r="AP181" s="351"/>
      <c r="AQ181" s="351"/>
      <c r="AR181" s="351"/>
      <c r="AS181" s="351"/>
      <c r="AT181" s="351"/>
      <c r="AU181" s="351"/>
      <c r="AV181" s="351"/>
      <c r="AW181" s="351"/>
      <c r="AX181" s="351"/>
      <c r="AY181" s="351"/>
      <c r="AZ181" s="351"/>
      <c r="BA181" s="351"/>
      <c r="BB181" s="351"/>
      <c r="BC181" s="351"/>
      <c r="BD181" s="351"/>
      <c r="BE181" s="351"/>
      <c r="BF181" s="351"/>
      <c r="BG181" s="351"/>
      <c r="BH181" s="351"/>
      <c r="BI181" s="351"/>
      <c r="BJ181" s="351"/>
      <c r="BK181" s="351"/>
      <c r="BL181" s="351"/>
      <c r="BM181" s="351"/>
      <c r="BN181" s="351"/>
      <c r="BO181" s="351"/>
      <c r="BP181" s="351"/>
      <c r="BQ181" s="351"/>
      <c r="BR181" s="351"/>
      <c r="BS181" s="351"/>
      <c r="BT181" s="351"/>
      <c r="BU181" s="351"/>
      <c r="BV181" s="351"/>
      <c r="BW181" s="351"/>
      <c r="BX181" s="351"/>
      <c r="BY181" s="351"/>
      <c r="BZ181" s="351"/>
      <c r="CA181" s="351"/>
      <c r="CB181" s="351"/>
      <c r="CC181" s="351"/>
      <c r="CD181" s="351"/>
      <c r="CE181" s="351"/>
      <c r="CF181" s="351"/>
      <c r="CG181" s="351"/>
      <c r="CH181" s="351"/>
      <c r="CI181" s="351"/>
      <c r="CJ181" s="351"/>
      <c r="CK181" s="351"/>
      <c r="CL181" s="351"/>
      <c r="CM181" s="351"/>
      <c r="CN181" s="351"/>
      <c r="CO181" s="351"/>
      <c r="CP181" s="351"/>
      <c r="CQ181" s="351"/>
      <c r="CR181" s="351"/>
      <c r="CS181" s="351"/>
      <c r="CT181" s="351"/>
      <c r="CU181" s="351"/>
      <c r="CV181" s="351"/>
      <c r="CW181" s="351"/>
      <c r="CX181" s="351"/>
      <c r="CY181" s="351"/>
      <c r="CZ181" s="351"/>
      <c r="DA181" s="351"/>
      <c r="DB181" s="351"/>
      <c r="DC181" s="351"/>
      <c r="DD181" s="351"/>
      <c r="DE181" s="351"/>
      <c r="DF181" s="351"/>
      <c r="DG181" s="351"/>
      <c r="DH181" s="351"/>
      <c r="DI181" s="351"/>
      <c r="DJ181" s="351"/>
      <c r="DK181" s="351"/>
      <c r="DL181" s="351"/>
      <c r="DM181" s="351"/>
      <c r="DN181" s="351"/>
      <c r="DO181" s="351"/>
      <c r="DP181" s="351"/>
      <c r="DQ181" s="351"/>
      <c r="DR181" s="351"/>
      <c r="DS181" s="351"/>
      <c r="DT181" s="351"/>
      <c r="DU181" s="351"/>
      <c r="DV181" s="351"/>
      <c r="DW181" s="351"/>
      <c r="DX181" s="351"/>
      <c r="DY181" s="351"/>
      <c r="DZ181" s="351"/>
      <c r="EA181" s="351"/>
      <c r="EB181" s="351"/>
      <c r="EC181" s="351"/>
      <c r="ED181" s="351"/>
      <c r="EE181" s="351"/>
      <c r="EF181" s="351"/>
      <c r="EG181" s="351"/>
      <c r="EH181" s="351"/>
      <c r="EI181" s="351"/>
      <c r="EJ181" s="351"/>
      <c r="EK181" s="351"/>
      <c r="EL181" s="351"/>
      <c r="EM181" s="351"/>
      <c r="EN181" s="351"/>
      <c r="EO181" s="351"/>
      <c r="EP181" s="351"/>
      <c r="EQ181" s="351"/>
      <c r="ER181" s="351"/>
      <c r="ES181" s="351"/>
      <c r="ET181" s="351"/>
      <c r="EU181" s="351"/>
      <c r="EV181" s="351"/>
      <c r="EW181" s="351"/>
      <c r="EX181" s="351"/>
      <c r="EY181" s="351"/>
      <c r="EZ181" s="351"/>
      <c r="FA181" s="351"/>
      <c r="FB181" s="351"/>
      <c r="FC181" s="351"/>
      <c r="FD181" s="351"/>
      <c r="FE181" s="351"/>
      <c r="FF181" s="351"/>
      <c r="FG181" s="351"/>
      <c r="FH181" s="351"/>
      <c r="FI181" s="351"/>
      <c r="FJ181" s="351"/>
      <c r="FK181" s="351"/>
      <c r="FL181" s="351"/>
      <c r="FM181" s="351"/>
      <c r="FN181" s="351"/>
      <c r="FO181" s="351"/>
      <c r="FP181" s="351"/>
      <c r="FQ181" s="351"/>
      <c r="FR181" s="351"/>
      <c r="FS181" s="351"/>
      <c r="FT181" s="351"/>
      <c r="FU181" s="351"/>
      <c r="FV181" s="351"/>
      <c r="FW181" s="351"/>
      <c r="FX181" s="351"/>
      <c r="FY181" s="351"/>
      <c r="FZ181" s="351"/>
      <c r="GA181" s="351"/>
      <c r="GB181" s="351"/>
      <c r="GC181" s="351"/>
      <c r="GD181" s="351"/>
      <c r="GE181" s="351"/>
      <c r="GF181" s="351"/>
      <c r="GG181" s="351"/>
      <c r="GH181" s="351"/>
      <c r="GI181" s="351"/>
      <c r="GJ181" s="351"/>
      <c r="GK181" s="351"/>
      <c r="GL181" s="351"/>
      <c r="GM181" s="351"/>
      <c r="GN181" s="351"/>
      <c r="GO181" s="351"/>
      <c r="GP181" s="351"/>
      <c r="GQ181" s="351"/>
      <c r="GR181" s="351"/>
      <c r="GS181" s="351"/>
      <c r="GT181" s="351"/>
      <c r="GU181" s="351"/>
      <c r="GV181" s="351"/>
      <c r="GW181" s="351"/>
      <c r="GX181" s="351"/>
      <c r="GY181" s="351"/>
      <c r="GZ181" s="351"/>
      <c r="HA181" s="351"/>
      <c r="HB181" s="351"/>
      <c r="HC181" s="351"/>
      <c r="HD181" s="351"/>
      <c r="HE181" s="351"/>
      <c r="HF181" s="351"/>
      <c r="HG181" s="351"/>
      <c r="HH181" s="351"/>
      <c r="HI181" s="351"/>
      <c r="HJ181" s="351"/>
      <c r="HK181" s="351"/>
      <c r="HL181" s="351"/>
      <c r="HM181" s="351"/>
    </row>
    <row r="182" spans="1:221" s="343" customFormat="1" ht="30" hidden="1" customHeight="1" x14ac:dyDescent="0.3">
      <c r="A182" s="348" t="s">
        <v>564</v>
      </c>
      <c r="B182" s="335" t="s">
        <v>565</v>
      </c>
      <c r="C182" s="335" t="s">
        <v>106</v>
      </c>
      <c r="D182" s="337" t="s">
        <v>566</v>
      </c>
      <c r="E182" s="453"/>
      <c r="F182" s="453"/>
      <c r="G182" s="449"/>
      <c r="H182" s="449"/>
      <c r="I182" s="449"/>
      <c r="J182" s="347">
        <f t="shared" si="72"/>
        <v>0</v>
      </c>
      <c r="K182" s="454"/>
      <c r="L182" s="449"/>
      <c r="M182" s="449"/>
      <c r="N182" s="449"/>
      <c r="O182" s="449"/>
      <c r="P182" s="449"/>
      <c r="Q182" s="449"/>
      <c r="R182" s="347">
        <f t="shared" si="69"/>
        <v>0</v>
      </c>
    </row>
    <row r="183" spans="1:221" s="87" customFormat="1" ht="4.5" hidden="1" customHeight="1" x14ac:dyDescent="0.3">
      <c r="A183" s="23" t="s">
        <v>294</v>
      </c>
      <c r="B183" s="103" t="s">
        <v>295</v>
      </c>
      <c r="C183" s="103" t="s">
        <v>29</v>
      </c>
      <c r="D183" s="30" t="s">
        <v>296</v>
      </c>
      <c r="E183" s="56">
        <f>SUM(F183,I183)</f>
        <v>0</v>
      </c>
      <c r="F183" s="56"/>
      <c r="G183" s="28"/>
      <c r="H183" s="28"/>
      <c r="I183" s="28"/>
      <c r="J183" s="76">
        <f>SUM(L183,O183)</f>
        <v>0</v>
      </c>
      <c r="K183" s="100"/>
      <c r="L183" s="28"/>
      <c r="M183" s="28"/>
      <c r="N183" s="28"/>
      <c r="O183" s="28"/>
      <c r="P183" s="28"/>
      <c r="Q183" s="28"/>
      <c r="R183" s="76">
        <f t="shared" si="69"/>
        <v>0</v>
      </c>
    </row>
    <row r="184" spans="1:221" s="52" customFormat="1" ht="34.5" customHeight="1" x14ac:dyDescent="0.3">
      <c r="A184" s="104"/>
      <c r="B184" s="104"/>
      <c r="C184" s="104"/>
      <c r="D184" s="105" t="s">
        <v>297</v>
      </c>
      <c r="E184" s="464">
        <f>SUM(E14,E66,E90,E103,E113,E126,E137,E152,E159,E178)</f>
        <v>764286.04999999981</v>
      </c>
      <c r="F184" s="464">
        <f t="shared" ref="F184:R184" si="73">SUM(F14,F66,F90,F103,F113,F126,F137,F152,F159,F178)</f>
        <v>764286.04999999981</v>
      </c>
      <c r="G184" s="464">
        <f t="shared" si="73"/>
        <v>720769.7099999995</v>
      </c>
      <c r="H184" s="464">
        <f t="shared" si="73"/>
        <v>41156.549999999988</v>
      </c>
      <c r="I184" s="464">
        <f t="shared" si="73"/>
        <v>0</v>
      </c>
      <c r="J184" s="464">
        <f t="shared" si="73"/>
        <v>2134893.9500000002</v>
      </c>
      <c r="K184" s="464">
        <f t="shared" si="73"/>
        <v>2134893.9500000002</v>
      </c>
      <c r="L184" s="464">
        <f t="shared" si="73"/>
        <v>0</v>
      </c>
      <c r="M184" s="464">
        <f t="shared" si="73"/>
        <v>0</v>
      </c>
      <c r="N184" s="464">
        <f t="shared" si="73"/>
        <v>0</v>
      </c>
      <c r="O184" s="464">
        <f t="shared" si="73"/>
        <v>2134893.9500000002</v>
      </c>
      <c r="P184" s="464">
        <f t="shared" si="73"/>
        <v>0</v>
      </c>
      <c r="Q184" s="464">
        <f t="shared" si="73"/>
        <v>0</v>
      </c>
      <c r="R184" s="464">
        <f t="shared" si="73"/>
        <v>2899180</v>
      </c>
      <c r="T184" s="338">
        <f>SUM(T14,T137,T66,T90,T103,T178,T152,T126,T156,T113,T159)</f>
        <v>2899180</v>
      </c>
      <c r="U184" s="106">
        <f>SUM(E184,J184)</f>
        <v>2899180</v>
      </c>
      <c r="V184" s="106">
        <f>SUM(E184,J184)</f>
        <v>2899180</v>
      </c>
    </row>
    <row r="185" spans="1:221" x14ac:dyDescent="0.2">
      <c r="C185" s="107"/>
      <c r="D185" s="108"/>
      <c r="E185" s="109"/>
      <c r="F185" s="110"/>
      <c r="G185" s="111"/>
      <c r="H185" s="111"/>
      <c r="I185" s="111"/>
      <c r="J185" s="112"/>
      <c r="K185" s="112"/>
      <c r="L185" s="111"/>
      <c r="M185" s="111"/>
      <c r="N185" s="111"/>
      <c r="O185" s="111"/>
      <c r="P185" s="111"/>
      <c r="Q185" s="111"/>
      <c r="R185" s="110"/>
    </row>
    <row r="186" spans="1:221" ht="9" customHeight="1" x14ac:dyDescent="0.2">
      <c r="C186" s="107"/>
      <c r="D186" s="108"/>
      <c r="M186" s="111"/>
      <c r="O186" s="111"/>
      <c r="P186" s="111"/>
      <c r="Q186" s="111"/>
      <c r="R186" s="110"/>
    </row>
    <row r="187" spans="1:221" ht="70.5" customHeight="1" x14ac:dyDescent="0.2">
      <c r="C187" s="113"/>
      <c r="D187" s="108"/>
      <c r="Q187" s="111"/>
      <c r="R187" s="110"/>
    </row>
    <row r="188" spans="1:221" x14ac:dyDescent="0.2">
      <c r="C188" s="107"/>
      <c r="D188" s="108"/>
      <c r="O188" s="111"/>
      <c r="P188" s="111"/>
    </row>
    <row r="189" spans="1:221" x14ac:dyDescent="0.2">
      <c r="C189" s="107"/>
      <c r="D189" s="108"/>
    </row>
    <row r="190" spans="1:221" ht="15.75" hidden="1" customHeight="1" x14ac:dyDescent="0.2">
      <c r="C190" s="107"/>
      <c r="D190" s="108"/>
      <c r="E190" s="114"/>
      <c r="F190" s="114"/>
      <c r="G190" s="114"/>
      <c r="H190" s="114"/>
      <c r="I190" s="114"/>
      <c r="J190" s="114"/>
      <c r="K190" s="114"/>
      <c r="L190" s="114"/>
      <c r="M190" s="114"/>
      <c r="N190" s="114"/>
      <c r="O190" s="114"/>
      <c r="P190" s="114"/>
      <c r="Q190" s="114"/>
      <c r="R190" s="114"/>
    </row>
    <row r="191" spans="1:221" ht="12.75" hidden="1" customHeight="1" x14ac:dyDescent="0.2">
      <c r="C191" s="107"/>
      <c r="E191" s="115"/>
      <c r="F191" s="116"/>
      <c r="G191" s="117"/>
      <c r="H191" s="117"/>
      <c r="I191" s="117"/>
      <c r="J191" s="118"/>
      <c r="K191" s="118"/>
      <c r="L191" s="117"/>
      <c r="M191" s="117"/>
      <c r="N191" s="117"/>
      <c r="O191" s="117"/>
      <c r="P191" s="117"/>
      <c r="Q191" s="117"/>
      <c r="R191" s="116"/>
    </row>
    <row r="192" spans="1:221" hidden="1" x14ac:dyDescent="0.2">
      <c r="C192" s="107"/>
    </row>
    <row r="193" spans="3:18" ht="14.25" hidden="1" customHeight="1" x14ac:dyDescent="0.2">
      <c r="C193" s="107"/>
    </row>
    <row r="194" spans="3:18" ht="12.75" hidden="1" customHeight="1" x14ac:dyDescent="0.2">
      <c r="C194" s="107"/>
    </row>
    <row r="195" spans="3:18" hidden="1" x14ac:dyDescent="0.2">
      <c r="C195" s="107"/>
      <c r="E195" s="33" t="s">
        <v>298</v>
      </c>
    </row>
    <row r="196" spans="3:18" hidden="1" x14ac:dyDescent="0.2">
      <c r="C196" s="107"/>
      <c r="E196" s="115">
        <f>SUM(E17,E20,E23,E26,E27,E28,E31,E32,E33:E41,E42:E64)</f>
        <v>0</v>
      </c>
      <c r="F196" s="115">
        <f>SUM(F17,F20,F23,F26,F27,F28,F31,F32,F33:F41,F42:F64)</f>
        <v>0</v>
      </c>
      <c r="G196" s="115">
        <f>SUM(G17,G20,G21-G22,G23,G26,G27,G28,G31,G32,G33,G34,G35,G36,G37,G38,G39:G64,G20,G21,G22,G23,G26,G27,G28,G31,G32,G33,G34,G35,G36,G37,G38)</f>
        <v>0</v>
      </c>
      <c r="H196" s="115">
        <f>SUM(H17,H20,H21-H22,H23,H26,H27,H28,H31,H32,H33,H34,H35,H36,H37,H38,H39:H64,H20,H21,H22,H23,H26,H27,H28,H31,H32,H33,H34,H35,H36,H37,H38)</f>
        <v>0</v>
      </c>
      <c r="I196" s="115">
        <f>SUM(I17,I20,I21-I22,I23,I26,I27,I28,I31,I32,I33,I34,I35,I36,I37,I38,I39:I64,I20,I21,I22,I23,I26,I27,I28,I31,I32,I33,I34,I35,I36,I37,I38)</f>
        <v>0</v>
      </c>
      <c r="J196" s="115">
        <f>SUM(J17,J20,J23,J26,J27,J28,J31,J32,J33:J41,J42:J64)</f>
        <v>-404256.05</v>
      </c>
      <c r="K196" s="115">
        <f>SUM(K17,K20,K23,K26,K27,K28,K31,K32,K33:K41,K42:K64)</f>
        <v>-404256.05</v>
      </c>
      <c r="R196" s="116">
        <f>SUM(E196,J196)</f>
        <v>-404256.05</v>
      </c>
    </row>
    <row r="197" spans="3:18" ht="22.5" hidden="1" customHeight="1" x14ac:dyDescent="0.2">
      <c r="C197" s="107"/>
      <c r="E197" s="115">
        <f>SUM(E139:E149)</f>
        <v>0</v>
      </c>
      <c r="J197" s="115">
        <f>SUM(J139:J149)</f>
        <v>0</v>
      </c>
      <c r="K197" s="115">
        <f>SUM(K139:K149)</f>
        <v>0</v>
      </c>
      <c r="R197" s="116">
        <f>SUM(E197,J197)</f>
        <v>0</v>
      </c>
    </row>
    <row r="198" spans="3:18" s="87" customFormat="1" ht="12.75" hidden="1" customHeight="1" x14ac:dyDescent="0.2">
      <c r="C198" s="119"/>
      <c r="D198" s="120"/>
      <c r="E198" s="115">
        <v>-400000</v>
      </c>
      <c r="F198" s="34" t="s">
        <v>299</v>
      </c>
      <c r="G198" s="2"/>
      <c r="H198" s="2"/>
      <c r="I198" s="2"/>
      <c r="J198" s="116"/>
      <c r="K198" s="116"/>
      <c r="L198" s="2"/>
      <c r="M198" s="2"/>
      <c r="N198" s="2"/>
      <c r="O198" s="2"/>
      <c r="P198" s="2"/>
      <c r="Q198" s="2"/>
      <c r="R198" s="116">
        <f>SUM(E198,J198)</f>
        <v>-400000</v>
      </c>
    </row>
    <row r="199" spans="3:18" hidden="1" x14ac:dyDescent="0.2">
      <c r="C199" s="107"/>
      <c r="E199" s="115" t="e">
        <f>SUM(#REF!,E100:E101)</f>
        <v>#REF!</v>
      </c>
      <c r="J199" s="115" t="e">
        <f>SUM(#REF!,J100:J101)</f>
        <v>#REF!</v>
      </c>
      <c r="K199" s="116"/>
      <c r="R199" s="116" t="e">
        <f t="shared" ref="R199:R202" si="74">SUM(E199,J199)</f>
        <v>#REF!</v>
      </c>
    </row>
    <row r="200" spans="3:18" hidden="1" x14ac:dyDescent="0.2">
      <c r="C200" s="107"/>
      <c r="E200" s="115"/>
      <c r="J200" s="116"/>
      <c r="K200" s="116"/>
      <c r="R200" s="116">
        <f t="shared" si="74"/>
        <v>0</v>
      </c>
    </row>
    <row r="201" spans="3:18" hidden="1" x14ac:dyDescent="0.2">
      <c r="C201" s="107"/>
      <c r="E201" s="115"/>
      <c r="F201" s="34" t="s">
        <v>300</v>
      </c>
      <c r="J201" s="114"/>
      <c r="K201" s="114"/>
      <c r="R201" s="116">
        <f t="shared" si="74"/>
        <v>0</v>
      </c>
    </row>
    <row r="202" spans="3:18" ht="12.75" hidden="1" customHeight="1" x14ac:dyDescent="0.2">
      <c r="C202" s="107"/>
      <c r="E202" s="121">
        <f>SUM(E109)</f>
        <v>0</v>
      </c>
      <c r="F202" s="122" t="s">
        <v>301</v>
      </c>
      <c r="G202" s="123"/>
      <c r="H202" s="123"/>
      <c r="I202" s="123"/>
      <c r="J202" s="122"/>
      <c r="K202" s="122"/>
      <c r="L202" s="123"/>
      <c r="M202" s="123"/>
      <c r="N202" s="123"/>
      <c r="O202" s="123"/>
      <c r="P202" s="123"/>
      <c r="Q202" s="123"/>
      <c r="R202" s="124">
        <f t="shared" si="74"/>
        <v>0</v>
      </c>
    </row>
    <row r="203" spans="3:18" hidden="1" x14ac:dyDescent="0.2">
      <c r="C203" s="107"/>
    </row>
    <row r="204" spans="3:18" hidden="1" x14ac:dyDescent="0.2">
      <c r="C204" s="107"/>
      <c r="E204" s="118" t="e">
        <f>SUM(E196:E202)</f>
        <v>#REF!</v>
      </c>
      <c r="J204" s="116" t="e">
        <f>SUM(J196:J202)</f>
        <v>#REF!</v>
      </c>
      <c r="K204" s="114">
        <f>SUM(K196:K202)</f>
        <v>-404256.05</v>
      </c>
      <c r="R204" s="116" t="e">
        <f>SUM(R196:R202)</f>
        <v>#REF!</v>
      </c>
    </row>
    <row r="205" spans="3:18" x14ac:dyDescent="0.2">
      <c r="C205" s="107"/>
    </row>
    <row r="206" spans="3:18" ht="12.75" customHeight="1" x14ac:dyDescent="0.2">
      <c r="C206" s="107"/>
    </row>
    <row r="207" spans="3:18" x14ac:dyDescent="0.2">
      <c r="C207" s="107"/>
    </row>
    <row r="208" spans="3:18" x14ac:dyDescent="0.2">
      <c r="C208" s="107"/>
    </row>
    <row r="209" spans="3:3" x14ac:dyDescent="0.2">
      <c r="C209" s="107"/>
    </row>
    <row r="210" spans="3:3" ht="12.75" customHeight="1" x14ac:dyDescent="0.2">
      <c r="C210" s="107"/>
    </row>
    <row r="211" spans="3:3" x14ac:dyDescent="0.2">
      <c r="C211" s="107"/>
    </row>
    <row r="212" spans="3:3" x14ac:dyDescent="0.2">
      <c r="C212" s="107"/>
    </row>
    <row r="213" spans="3:3" x14ac:dyDescent="0.2">
      <c r="C213" s="107"/>
    </row>
    <row r="214" spans="3:3" ht="12.75" customHeight="1" x14ac:dyDescent="0.2">
      <c r="C214" s="107"/>
    </row>
    <row r="215" spans="3:3" x14ac:dyDescent="0.2">
      <c r="C215" s="107"/>
    </row>
    <row r="216" spans="3:3" x14ac:dyDescent="0.2">
      <c r="C216" s="107"/>
    </row>
    <row r="217" spans="3:3" x14ac:dyDescent="0.2">
      <c r="C217" s="107"/>
    </row>
    <row r="218" spans="3:3" ht="12.75" customHeight="1" x14ac:dyDescent="0.2">
      <c r="C218" s="107"/>
    </row>
    <row r="219" spans="3:3" x14ac:dyDescent="0.2">
      <c r="C219" s="107"/>
    </row>
    <row r="220" spans="3:3" x14ac:dyDescent="0.2">
      <c r="C220" s="107"/>
    </row>
    <row r="221" spans="3:3" x14ac:dyDescent="0.2">
      <c r="C221" s="107"/>
    </row>
    <row r="222" spans="3:3" ht="12.75" customHeight="1" x14ac:dyDescent="0.2">
      <c r="C222" s="107"/>
    </row>
    <row r="223" spans="3:3" x14ac:dyDescent="0.2">
      <c r="C223" s="107"/>
    </row>
    <row r="224" spans="3:3" x14ac:dyDescent="0.2">
      <c r="C224" s="107"/>
    </row>
    <row r="225" spans="3:3" x14ac:dyDescent="0.2">
      <c r="C225" s="107"/>
    </row>
    <row r="226" spans="3:3" ht="12.75" customHeight="1" x14ac:dyDescent="0.2">
      <c r="C226" s="107"/>
    </row>
    <row r="227" spans="3:3" x14ac:dyDescent="0.2">
      <c r="C227" s="107"/>
    </row>
    <row r="228" spans="3:3" x14ac:dyDescent="0.2">
      <c r="C228" s="107"/>
    </row>
    <row r="229" spans="3:3" x14ac:dyDescent="0.2">
      <c r="C229" s="107"/>
    </row>
    <row r="230" spans="3:3" ht="12.75" customHeight="1" x14ac:dyDescent="0.2">
      <c r="C230" s="107"/>
    </row>
    <row r="231" spans="3:3" x14ac:dyDescent="0.2">
      <c r="C231" s="107"/>
    </row>
    <row r="232" spans="3:3" x14ac:dyDescent="0.2">
      <c r="C232" s="107"/>
    </row>
    <row r="233" spans="3:3" x14ac:dyDescent="0.2">
      <c r="C233" s="107"/>
    </row>
    <row r="234" spans="3:3" ht="12.75" customHeight="1" x14ac:dyDescent="0.2">
      <c r="C234" s="107"/>
    </row>
    <row r="235" spans="3:3" x14ac:dyDescent="0.2">
      <c r="C235" s="107"/>
    </row>
    <row r="236" spans="3:3" x14ac:dyDescent="0.2">
      <c r="C236" s="107"/>
    </row>
    <row r="237" spans="3:3" x14ac:dyDescent="0.2">
      <c r="C237" s="107"/>
    </row>
    <row r="238" spans="3:3" ht="12.75" customHeight="1" x14ac:dyDescent="0.2">
      <c r="C238" s="107"/>
    </row>
    <row r="239" spans="3:3" x14ac:dyDescent="0.2">
      <c r="C239" s="107"/>
    </row>
    <row r="240" spans="3:3" x14ac:dyDescent="0.2">
      <c r="C240" s="107"/>
    </row>
    <row r="241" spans="3:3" x14ac:dyDescent="0.2">
      <c r="C241" s="107"/>
    </row>
    <row r="242" spans="3:3" ht="12.75" customHeight="1" x14ac:dyDescent="0.2">
      <c r="C242" s="107"/>
    </row>
    <row r="243" spans="3:3" x14ac:dyDescent="0.2">
      <c r="C243" s="107"/>
    </row>
    <row r="244" spans="3:3" x14ac:dyDescent="0.2">
      <c r="C244" s="107"/>
    </row>
    <row r="245" spans="3:3" x14ac:dyDescent="0.2">
      <c r="C245" s="107"/>
    </row>
    <row r="246" spans="3:3" ht="12.75" customHeight="1" x14ac:dyDescent="0.2">
      <c r="C246" s="107"/>
    </row>
    <row r="247" spans="3:3" x14ac:dyDescent="0.2">
      <c r="C247" s="107"/>
    </row>
    <row r="248" spans="3:3" x14ac:dyDescent="0.2">
      <c r="C248" s="107"/>
    </row>
    <row r="249" spans="3:3" x14ac:dyDescent="0.2">
      <c r="C249" s="107"/>
    </row>
    <row r="250" spans="3:3" ht="12.75" customHeight="1" x14ac:dyDescent="0.2">
      <c r="C250" s="107"/>
    </row>
    <row r="251" spans="3:3" x14ac:dyDescent="0.2">
      <c r="C251" s="107"/>
    </row>
    <row r="252" spans="3:3" x14ac:dyDescent="0.2">
      <c r="C252" s="107"/>
    </row>
    <row r="253" spans="3:3" x14ac:dyDescent="0.2">
      <c r="C253" s="107"/>
    </row>
    <row r="254" spans="3:3" ht="12.75" customHeight="1" x14ac:dyDescent="0.2">
      <c r="C254" s="107"/>
    </row>
    <row r="255" spans="3:3" x14ac:dyDescent="0.2">
      <c r="C255" s="107"/>
    </row>
    <row r="256" spans="3:3" x14ac:dyDescent="0.2">
      <c r="C256" s="107"/>
    </row>
    <row r="257" spans="3:3" x14ac:dyDescent="0.2">
      <c r="C257" s="107"/>
    </row>
    <row r="258" spans="3:3" ht="12.75" customHeight="1" x14ac:dyDescent="0.2">
      <c r="C258" s="107"/>
    </row>
    <row r="259" spans="3:3" x14ac:dyDescent="0.2">
      <c r="C259" s="107"/>
    </row>
    <row r="260" spans="3:3" x14ac:dyDescent="0.2">
      <c r="C260" s="107"/>
    </row>
    <row r="261" spans="3:3" x14ac:dyDescent="0.2">
      <c r="C261" s="107"/>
    </row>
    <row r="262" spans="3:3" ht="12.75" customHeight="1" x14ac:dyDescent="0.2">
      <c r="C262" s="107"/>
    </row>
    <row r="263" spans="3:3" x14ac:dyDescent="0.2">
      <c r="C263" s="107"/>
    </row>
    <row r="264" spans="3:3" x14ac:dyDescent="0.2">
      <c r="C264" s="107"/>
    </row>
    <row r="265" spans="3:3" x14ac:dyDescent="0.2">
      <c r="C265" s="107"/>
    </row>
    <row r="266" spans="3:3" ht="12.75" customHeight="1" x14ac:dyDescent="0.2">
      <c r="C266" s="107"/>
    </row>
    <row r="267" spans="3:3" x14ac:dyDescent="0.2">
      <c r="C267" s="107"/>
    </row>
    <row r="268" spans="3:3" x14ac:dyDescent="0.2">
      <c r="C268" s="107"/>
    </row>
    <row r="269" spans="3:3" x14ac:dyDescent="0.2">
      <c r="C269" s="107"/>
    </row>
    <row r="270" spans="3:3" ht="12.75" customHeight="1" x14ac:dyDescent="0.2">
      <c r="C270" s="107"/>
    </row>
    <row r="271" spans="3:3" x14ac:dyDescent="0.2">
      <c r="C271" s="107"/>
    </row>
    <row r="272" spans="3:3" x14ac:dyDescent="0.2">
      <c r="C272" s="107"/>
    </row>
    <row r="273" spans="3:3" x14ac:dyDescent="0.2">
      <c r="C273" s="107"/>
    </row>
    <row r="274" spans="3:3" ht="12.75" customHeight="1" x14ac:dyDescent="0.2">
      <c r="C274" s="107"/>
    </row>
    <row r="275" spans="3:3" x14ac:dyDescent="0.2">
      <c r="C275" s="107"/>
    </row>
    <row r="276" spans="3:3" x14ac:dyDescent="0.2">
      <c r="C276" s="107"/>
    </row>
    <row r="277" spans="3:3" x14ac:dyDescent="0.2">
      <c r="C277" s="107"/>
    </row>
    <row r="278" spans="3:3" ht="12.75" customHeight="1" x14ac:dyDescent="0.2">
      <c r="C278" s="107"/>
    </row>
    <row r="279" spans="3:3" x14ac:dyDescent="0.2">
      <c r="C279" s="107"/>
    </row>
    <row r="280" spans="3:3" x14ac:dyDescent="0.2">
      <c r="C280" s="107"/>
    </row>
    <row r="281" spans="3:3" x14ac:dyDescent="0.2">
      <c r="C281" s="107"/>
    </row>
    <row r="282" spans="3:3" ht="12.75" customHeight="1" x14ac:dyDescent="0.2">
      <c r="C282" s="107"/>
    </row>
    <row r="283" spans="3:3" x14ac:dyDescent="0.2">
      <c r="C283" s="107"/>
    </row>
    <row r="284" spans="3:3" x14ac:dyDescent="0.2">
      <c r="C284" s="107"/>
    </row>
    <row r="285" spans="3:3" x14ac:dyDescent="0.2">
      <c r="C285" s="107"/>
    </row>
    <row r="286" spans="3:3" ht="12.75" customHeight="1" x14ac:dyDescent="0.2">
      <c r="C286" s="107"/>
    </row>
    <row r="287" spans="3:3" x14ac:dyDescent="0.2">
      <c r="C287" s="107"/>
    </row>
    <row r="288" spans="3:3" x14ac:dyDescent="0.2">
      <c r="C288" s="107"/>
    </row>
    <row r="289" spans="3:3" x14ac:dyDescent="0.2">
      <c r="C289" s="107"/>
    </row>
    <row r="290" spans="3:3" ht="12.75" customHeight="1" x14ac:dyDescent="0.2">
      <c r="C290" s="107"/>
    </row>
    <row r="291" spans="3:3" x14ac:dyDescent="0.2">
      <c r="C291" s="107"/>
    </row>
    <row r="292" spans="3:3" x14ac:dyDescent="0.2">
      <c r="C292" s="107"/>
    </row>
    <row r="293" spans="3:3" x14ac:dyDescent="0.2">
      <c r="C293" s="107"/>
    </row>
    <row r="294" spans="3:3" ht="12.75" customHeight="1" x14ac:dyDescent="0.2">
      <c r="C294" s="107"/>
    </row>
    <row r="295" spans="3:3" x14ac:dyDescent="0.2">
      <c r="C295" s="107"/>
    </row>
    <row r="296" spans="3:3" x14ac:dyDescent="0.2">
      <c r="C296" s="107"/>
    </row>
    <row r="297" spans="3:3" x14ac:dyDescent="0.2">
      <c r="C297" s="107"/>
    </row>
    <row r="298" spans="3:3" ht="12.75" customHeight="1" x14ac:dyDescent="0.2">
      <c r="C298" s="107"/>
    </row>
    <row r="299" spans="3:3" x14ac:dyDescent="0.2">
      <c r="C299" s="107"/>
    </row>
    <row r="300" spans="3:3" x14ac:dyDescent="0.2">
      <c r="C300" s="107"/>
    </row>
    <row r="301" spans="3:3" x14ac:dyDescent="0.2">
      <c r="C301" s="107"/>
    </row>
    <row r="302" spans="3:3" ht="12.75" customHeight="1" x14ac:dyDescent="0.2">
      <c r="C302" s="107"/>
    </row>
    <row r="303" spans="3:3" x14ac:dyDescent="0.2">
      <c r="C303" s="107"/>
    </row>
    <row r="304" spans="3:3" x14ac:dyDescent="0.2">
      <c r="C304" s="107"/>
    </row>
    <row r="305" spans="3:3" x14ac:dyDescent="0.2">
      <c r="C305" s="107"/>
    </row>
    <row r="306" spans="3:3" ht="12.75" customHeight="1" x14ac:dyDescent="0.2">
      <c r="C306" s="107"/>
    </row>
    <row r="307" spans="3:3" x14ac:dyDescent="0.2">
      <c r="C307" s="107"/>
    </row>
    <row r="308" spans="3:3" x14ac:dyDescent="0.2">
      <c r="C308" s="107"/>
    </row>
    <row r="309" spans="3:3" x14ac:dyDescent="0.2">
      <c r="C309" s="107"/>
    </row>
    <row r="310" spans="3:3" ht="12.75" customHeight="1" x14ac:dyDescent="0.2">
      <c r="C310" s="107"/>
    </row>
    <row r="311" spans="3:3" x14ac:dyDescent="0.2">
      <c r="C311" s="107"/>
    </row>
    <row r="312" spans="3:3" x14ac:dyDescent="0.2">
      <c r="C312" s="107"/>
    </row>
    <row r="313" spans="3:3" x14ac:dyDescent="0.2">
      <c r="C313" s="107"/>
    </row>
    <row r="314" spans="3:3" ht="12.75" customHeight="1" x14ac:dyDescent="0.2">
      <c r="C314" s="107"/>
    </row>
    <row r="315" spans="3:3" x14ac:dyDescent="0.2">
      <c r="C315" s="107"/>
    </row>
    <row r="316" spans="3:3" x14ac:dyDescent="0.2">
      <c r="C316" s="107"/>
    </row>
    <row r="317" spans="3:3" x14ac:dyDescent="0.2">
      <c r="C317" s="107"/>
    </row>
    <row r="318" spans="3:3" ht="12.75" customHeight="1" x14ac:dyDescent="0.2">
      <c r="C318" s="107"/>
    </row>
    <row r="319" spans="3:3" x14ac:dyDescent="0.2">
      <c r="C319" s="107"/>
    </row>
    <row r="320" spans="3:3" x14ac:dyDescent="0.2">
      <c r="C320" s="107"/>
    </row>
    <row r="321" spans="3:3" x14ac:dyDescent="0.2">
      <c r="C321" s="107"/>
    </row>
    <row r="322" spans="3:3" ht="12.75" customHeight="1" x14ac:dyDescent="0.2">
      <c r="C322" s="107"/>
    </row>
    <row r="323" spans="3:3" x14ac:dyDescent="0.2">
      <c r="C323" s="107"/>
    </row>
    <row r="324" spans="3:3" x14ac:dyDescent="0.2">
      <c r="C324" s="107"/>
    </row>
    <row r="325" spans="3:3" x14ac:dyDescent="0.2">
      <c r="C325" s="107"/>
    </row>
    <row r="326" spans="3:3" ht="12.75" customHeight="1" x14ac:dyDescent="0.2">
      <c r="C326" s="107"/>
    </row>
    <row r="327" spans="3:3" x14ac:dyDescent="0.2">
      <c r="C327" s="107"/>
    </row>
    <row r="328" spans="3:3" x14ac:dyDescent="0.2">
      <c r="C328" s="107"/>
    </row>
    <row r="329" spans="3:3" x14ac:dyDescent="0.2">
      <c r="C329" s="107"/>
    </row>
    <row r="330" spans="3:3" ht="12.75" customHeight="1" x14ac:dyDescent="0.2">
      <c r="C330" s="107"/>
    </row>
    <row r="331" spans="3:3" x14ac:dyDescent="0.2">
      <c r="C331" s="107"/>
    </row>
    <row r="332" spans="3:3" x14ac:dyDescent="0.2">
      <c r="C332" s="107"/>
    </row>
    <row r="333" spans="3:3" x14ac:dyDescent="0.2">
      <c r="C333" s="107"/>
    </row>
    <row r="334" spans="3:3" ht="12.75" customHeight="1" x14ac:dyDescent="0.2">
      <c r="C334" s="107"/>
    </row>
    <row r="335" spans="3:3" x14ac:dyDescent="0.2">
      <c r="C335" s="107"/>
    </row>
    <row r="336" spans="3:3" x14ac:dyDescent="0.2">
      <c r="C336" s="107"/>
    </row>
    <row r="337" spans="3:3" x14ac:dyDescent="0.2">
      <c r="C337" s="107"/>
    </row>
    <row r="338" spans="3:3" ht="12.75" customHeight="1" x14ac:dyDescent="0.2">
      <c r="C338" s="107"/>
    </row>
    <row r="339" spans="3:3" x14ac:dyDescent="0.2">
      <c r="C339" s="107"/>
    </row>
    <row r="340" spans="3:3" x14ac:dyDescent="0.2">
      <c r="C340" s="107"/>
    </row>
    <row r="341" spans="3:3" x14ac:dyDescent="0.2">
      <c r="C341" s="107"/>
    </row>
    <row r="342" spans="3:3" ht="12.75" customHeight="1" x14ac:dyDescent="0.2">
      <c r="C342" s="107"/>
    </row>
    <row r="343" spans="3:3" x14ac:dyDescent="0.2">
      <c r="C343" s="107"/>
    </row>
    <row r="344" spans="3:3" x14ac:dyDescent="0.2">
      <c r="C344" s="107"/>
    </row>
    <row r="345" spans="3:3" x14ac:dyDescent="0.2">
      <c r="C345" s="107"/>
    </row>
    <row r="346" spans="3:3" ht="12.75" customHeight="1" x14ac:dyDescent="0.2">
      <c r="C346" s="107"/>
    </row>
    <row r="347" spans="3:3" x14ac:dyDescent="0.2">
      <c r="C347" s="107"/>
    </row>
  </sheetData>
  <mergeCells count="24">
    <mergeCell ref="R8:R11"/>
    <mergeCell ref="E9:E11"/>
    <mergeCell ref="F9:F11"/>
    <mergeCell ref="G9:H9"/>
    <mergeCell ref="I9:I11"/>
    <mergeCell ref="J9:J11"/>
    <mergeCell ref="K9:K11"/>
    <mergeCell ref="L9:L11"/>
    <mergeCell ref="M9:N9"/>
    <mergeCell ref="O9:O11"/>
    <mergeCell ref="P9:Q9"/>
    <mergeCell ref="G10:G11"/>
    <mergeCell ref="B4:C4"/>
    <mergeCell ref="B5:C5"/>
    <mergeCell ref="N10:N11"/>
    <mergeCell ref="P10:P11"/>
    <mergeCell ref="E8:I8"/>
    <mergeCell ref="J8:Q8"/>
    <mergeCell ref="A8:A11"/>
    <mergeCell ref="B8:B11"/>
    <mergeCell ref="C8:C11"/>
    <mergeCell ref="H10:H11"/>
    <mergeCell ref="M10:M11"/>
    <mergeCell ref="D8:D11"/>
  </mergeCells>
  <pageMargins left="0.19685039370078741" right="0.19685039370078741" top="0.98425196850393704" bottom="0.59055118110236227" header="0" footer="0"/>
  <pageSetup paperSize="9" scale="54" fitToHeight="5" orientation="landscape" r:id="rId1"/>
  <headerFooter differentFirst="1" alignWithMargins="0">
    <oddHeader>&amp;C&amp;P&amp;Rпродовження додатку 3</oddHeader>
  </headerFooter>
  <rowBreaks count="3" manualBreakCount="3">
    <brk id="53" max="17" man="1"/>
    <brk id="87" max="17" man="1"/>
    <brk id="104"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4"/>
  <sheetViews>
    <sheetView view="pageBreakPreview" topLeftCell="A40" zoomScale="82" zoomScaleNormal="100" zoomScaleSheetLayoutView="82" workbookViewId="0">
      <selection activeCell="C4" sqref="C4:D4"/>
    </sheetView>
  </sheetViews>
  <sheetFormatPr defaultRowHeight="12.75" x14ac:dyDescent="0.2"/>
  <cols>
    <col min="1" max="1" width="23.140625" customWidth="1"/>
    <col min="2" max="2" width="21" customWidth="1"/>
    <col min="3" max="3" width="54.85546875" customWidth="1"/>
    <col min="4" max="4" width="16.140625" customWidth="1"/>
  </cols>
  <sheetData>
    <row r="1" spans="1:30" ht="5.45" customHeight="1" x14ac:dyDescent="0.2"/>
    <row r="2" spans="1:30" ht="18.75" x14ac:dyDescent="0.3">
      <c r="C2" s="760" t="s">
        <v>663</v>
      </c>
      <c r="D2" s="760"/>
    </row>
    <row r="3" spans="1:30" ht="18.75" x14ac:dyDescent="0.3">
      <c r="C3" s="760" t="s">
        <v>642</v>
      </c>
      <c r="D3" s="760"/>
    </row>
    <row r="4" spans="1:30" ht="21.75" customHeight="1" x14ac:dyDescent="0.2">
      <c r="C4" s="797" t="s">
        <v>676</v>
      </c>
      <c r="D4" s="798"/>
    </row>
    <row r="5" spans="1:30" ht="10.9" customHeight="1" x14ac:dyDescent="0.3">
      <c r="C5" s="4"/>
      <c r="D5" s="4"/>
    </row>
    <row r="7" spans="1:30" ht="25.9" customHeight="1" x14ac:dyDescent="0.3">
      <c r="B7" s="763" t="s">
        <v>610</v>
      </c>
      <c r="C7" s="763"/>
    </row>
    <row r="8" spans="1:30" ht="19.149999999999999" customHeight="1" x14ac:dyDescent="0.3">
      <c r="B8" s="764">
        <v>17532000000</v>
      </c>
      <c r="C8" s="765"/>
    </row>
    <row r="9" spans="1:30" ht="11.45" customHeight="1" x14ac:dyDescent="0.2">
      <c r="B9" s="775" t="s">
        <v>659</v>
      </c>
      <c r="C9" s="775"/>
    </row>
    <row r="10" spans="1:30" ht="21.6" customHeight="1" x14ac:dyDescent="0.3">
      <c r="A10" s="766" t="s">
        <v>524</v>
      </c>
      <c r="B10" s="766"/>
      <c r="C10" s="766"/>
      <c r="D10" s="766"/>
    </row>
    <row r="11" spans="1:30" ht="3.6" customHeight="1" x14ac:dyDescent="0.2"/>
    <row r="12" spans="1:30" x14ac:dyDescent="0.2">
      <c r="D12" s="277" t="s">
        <v>525</v>
      </c>
    </row>
    <row r="13" spans="1:30" ht="13.15" customHeight="1" x14ac:dyDescent="0.2">
      <c r="A13" s="767" t="s">
        <v>643</v>
      </c>
      <c r="B13" s="769" t="s">
        <v>611</v>
      </c>
      <c r="C13" s="770"/>
      <c r="D13" s="773" t="s">
        <v>4</v>
      </c>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row>
    <row r="14" spans="1:30" ht="49.5" customHeight="1" x14ac:dyDescent="0.2">
      <c r="A14" s="768"/>
      <c r="B14" s="771"/>
      <c r="C14" s="772"/>
      <c r="D14" s="774"/>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row>
    <row r="15" spans="1:30" ht="11.45" customHeight="1" x14ac:dyDescent="0.2">
      <c r="A15" s="477">
        <v>1</v>
      </c>
      <c r="B15" s="778">
        <v>2</v>
      </c>
      <c r="C15" s="779"/>
      <c r="D15" s="478">
        <v>3</v>
      </c>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row>
    <row r="16" spans="1:30" ht="18.75" x14ac:dyDescent="0.3">
      <c r="A16" s="752" t="s">
        <v>612</v>
      </c>
      <c r="B16" s="780"/>
      <c r="C16" s="754"/>
      <c r="D16" s="755"/>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row>
    <row r="17" spans="1:30" ht="22.15" hidden="1" customHeight="1" x14ac:dyDescent="0.3">
      <c r="A17" s="475">
        <v>41030000</v>
      </c>
      <c r="B17" s="781" t="s">
        <v>510</v>
      </c>
      <c r="C17" s="782"/>
      <c r="D17" s="479">
        <f>SUM(D18:D20)</f>
        <v>0</v>
      </c>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row>
    <row r="18" spans="1:30" ht="34.9" hidden="1" customHeight="1" x14ac:dyDescent="0.3">
      <c r="A18" s="475">
        <v>41034500</v>
      </c>
      <c r="B18" s="746" t="s">
        <v>512</v>
      </c>
      <c r="C18" s="747"/>
      <c r="D18" s="476"/>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row>
    <row r="19" spans="1:30" ht="55.9" hidden="1" customHeight="1" x14ac:dyDescent="0.3">
      <c r="A19" s="475">
        <v>41035500</v>
      </c>
      <c r="B19" s="746" t="s">
        <v>613</v>
      </c>
      <c r="C19" s="747"/>
      <c r="D19" s="476"/>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row>
    <row r="20" spans="1:30" ht="51.6" hidden="1" customHeight="1" x14ac:dyDescent="0.3">
      <c r="A20" s="475">
        <v>41035600</v>
      </c>
      <c r="B20" s="746" t="s">
        <v>614</v>
      </c>
      <c r="C20" s="747"/>
      <c r="D20" s="476"/>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row>
    <row r="21" spans="1:30" ht="18.75" hidden="1" x14ac:dyDescent="0.3">
      <c r="A21" s="475"/>
      <c r="B21" s="748" t="s">
        <v>526</v>
      </c>
      <c r="C21" s="749"/>
      <c r="D21" s="476"/>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row>
    <row r="22" spans="1:30" ht="18.75" customHeight="1" x14ac:dyDescent="0.3">
      <c r="A22" s="475">
        <v>41050000</v>
      </c>
      <c r="B22" s="748" t="s">
        <v>516</v>
      </c>
      <c r="C22" s="749"/>
      <c r="D22" s="476">
        <f>SUM(D23:D25)</f>
        <v>1499180</v>
      </c>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row>
    <row r="23" spans="1:30" ht="107.25" customHeight="1" x14ac:dyDescent="0.3">
      <c r="A23" s="475">
        <v>41050900</v>
      </c>
      <c r="B23" s="746" t="s">
        <v>654</v>
      </c>
      <c r="C23" s="747"/>
      <c r="D23" s="476">
        <v>555697</v>
      </c>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row>
    <row r="24" spans="1:30" ht="54.6" customHeight="1" x14ac:dyDescent="0.3">
      <c r="A24" s="475">
        <v>41051200</v>
      </c>
      <c r="B24" s="756" t="s">
        <v>518</v>
      </c>
      <c r="C24" s="757"/>
      <c r="D24" s="476">
        <v>934893</v>
      </c>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row>
    <row r="25" spans="1:30" ht="54.6" customHeight="1" x14ac:dyDescent="0.3">
      <c r="A25" s="475">
        <v>41051400</v>
      </c>
      <c r="B25" s="756" t="s">
        <v>655</v>
      </c>
      <c r="C25" s="757"/>
      <c r="D25" s="476">
        <v>8590</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row>
    <row r="26" spans="1:30" ht="22.15" customHeight="1" x14ac:dyDescent="0.3">
      <c r="A26" s="475">
        <v>17100000000</v>
      </c>
      <c r="B26" s="748" t="s">
        <v>527</v>
      </c>
      <c r="C26" s="749"/>
      <c r="D26" s="476">
        <f>SUM(D23:D25)</f>
        <v>1499180</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row>
    <row r="27" spans="1:30" ht="18.600000000000001" customHeight="1" x14ac:dyDescent="0.3">
      <c r="A27" s="752" t="s">
        <v>617</v>
      </c>
      <c r="B27" s="780"/>
      <c r="C27" s="754"/>
      <c r="D27" s="755"/>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row>
    <row r="28" spans="1:30" ht="23.45" customHeight="1" x14ac:dyDescent="0.3">
      <c r="A28" s="475"/>
      <c r="B28" s="761"/>
      <c r="C28" s="762"/>
      <c r="D28" s="480"/>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row>
    <row r="29" spans="1:30" ht="21.6" customHeight="1" x14ac:dyDescent="0.3">
      <c r="A29" s="475"/>
      <c r="B29" s="761"/>
      <c r="C29" s="762"/>
      <c r="D29" s="476"/>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row>
    <row r="30" spans="1:30" ht="20.25" x14ac:dyDescent="0.3">
      <c r="A30" s="481" t="s">
        <v>528</v>
      </c>
      <c r="B30" s="786" t="s">
        <v>658</v>
      </c>
      <c r="C30" s="787"/>
      <c r="D30" s="651">
        <f>SUM(D31:D32)</f>
        <v>1499180</v>
      </c>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row>
    <row r="31" spans="1:30" ht="20.25" x14ac:dyDescent="0.3">
      <c r="A31" s="481" t="s">
        <v>528</v>
      </c>
      <c r="B31" s="761" t="s">
        <v>529</v>
      </c>
      <c r="C31" s="762"/>
      <c r="D31" s="651">
        <f>SUM(D17,D22)</f>
        <v>1499180</v>
      </c>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row>
    <row r="32" spans="1:30" ht="20.25" x14ac:dyDescent="0.3">
      <c r="A32" s="544" t="s">
        <v>528</v>
      </c>
      <c r="B32" s="784" t="s">
        <v>530</v>
      </c>
      <c r="C32" s="785"/>
      <c r="D32" s="482"/>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row>
    <row r="33" spans="1:30" ht="10.15" customHeight="1" x14ac:dyDescent="0.3">
      <c r="A33" s="560"/>
      <c r="B33" s="560"/>
      <c r="C33" s="279"/>
      <c r="D33" s="280"/>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row>
    <row r="34" spans="1:30" ht="3.6" customHeight="1" x14ac:dyDescent="0.3">
      <c r="A34" s="560"/>
      <c r="B34" s="560"/>
      <c r="C34" s="279"/>
      <c r="D34" s="280"/>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row>
    <row r="35" spans="1:30" ht="18.75" x14ac:dyDescent="0.3">
      <c r="A35" s="766" t="s">
        <v>531</v>
      </c>
      <c r="B35" s="783"/>
      <c r="C35" s="783"/>
      <c r="D35" s="783"/>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row>
    <row r="36" spans="1:30" ht="6" customHeight="1" x14ac:dyDescent="0.2">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row>
    <row r="37" spans="1:30" ht="11.45" customHeight="1" x14ac:dyDescent="0.2">
      <c r="D37" s="277" t="s">
        <v>525</v>
      </c>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row>
    <row r="38" spans="1:30" ht="21" customHeight="1" x14ac:dyDescent="0.2">
      <c r="A38" s="750" t="s">
        <v>532</v>
      </c>
      <c r="B38" s="740" t="s">
        <v>533</v>
      </c>
      <c r="C38" s="738" t="s">
        <v>534</v>
      </c>
      <c r="D38" s="776" t="s">
        <v>4</v>
      </c>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row>
    <row r="39" spans="1:30" ht="72.75" customHeight="1" x14ac:dyDescent="0.2">
      <c r="A39" s="751"/>
      <c r="B39" s="741"/>
      <c r="C39" s="739"/>
      <c r="D39" s="777"/>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row>
    <row r="40" spans="1:30" ht="12" customHeight="1" x14ac:dyDescent="0.2">
      <c r="A40" s="483">
        <v>1</v>
      </c>
      <c r="B40" s="484">
        <v>2</v>
      </c>
      <c r="C40" s="484">
        <v>3</v>
      </c>
      <c r="D40" s="485">
        <v>4</v>
      </c>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row>
    <row r="41" spans="1:30" ht="26.25" customHeight="1" x14ac:dyDescent="0.3">
      <c r="A41" s="752" t="s">
        <v>657</v>
      </c>
      <c r="B41" s="753"/>
      <c r="C41" s="754"/>
      <c r="D41" s="755"/>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row>
    <row r="42" spans="1:30" ht="21.75" customHeight="1" x14ac:dyDescent="0.3">
      <c r="A42" s="536"/>
      <c r="B42" s="542"/>
      <c r="C42" s="541"/>
      <c r="D42" s="537"/>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row>
    <row r="43" spans="1:30" ht="16.5" customHeight="1" x14ac:dyDescent="0.3">
      <c r="A43" s="742"/>
      <c r="B43" s="743"/>
      <c r="C43" s="743"/>
      <c r="D43" s="53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row>
    <row r="44" spans="1:30" ht="25.5" customHeight="1" x14ac:dyDescent="0.3">
      <c r="A44" s="752" t="s">
        <v>656</v>
      </c>
      <c r="B44" s="753"/>
      <c r="C44" s="754"/>
      <c r="D44" s="755"/>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row>
    <row r="45" spans="1:30" ht="21" customHeight="1" x14ac:dyDescent="0.3">
      <c r="A45" s="536"/>
      <c r="B45" s="542"/>
      <c r="C45" s="541"/>
      <c r="D45" s="537"/>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row>
    <row r="46" spans="1:30" ht="20.25" customHeight="1" x14ac:dyDescent="0.25">
      <c r="A46" s="744"/>
      <c r="B46" s="745"/>
      <c r="C46" s="745"/>
      <c r="D46" s="53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row>
    <row r="47" spans="1:30" ht="20.25" x14ac:dyDescent="0.3">
      <c r="A47" s="481" t="s">
        <v>528</v>
      </c>
      <c r="B47" s="486" t="s">
        <v>528</v>
      </c>
      <c r="C47" s="559" t="s">
        <v>641</v>
      </c>
      <c r="D47" s="539"/>
    </row>
    <row r="48" spans="1:30" ht="20.25" x14ac:dyDescent="0.3">
      <c r="A48" s="481" t="s">
        <v>528</v>
      </c>
      <c r="B48" s="486" t="s">
        <v>528</v>
      </c>
      <c r="C48" s="487" t="s">
        <v>529</v>
      </c>
      <c r="D48" s="539"/>
    </row>
    <row r="49" spans="1:8" ht="20.25" x14ac:dyDescent="0.3">
      <c r="A49" s="544" t="s">
        <v>528</v>
      </c>
      <c r="B49" s="488" t="s">
        <v>528</v>
      </c>
      <c r="C49" s="489" t="s">
        <v>530</v>
      </c>
      <c r="D49" s="540"/>
    </row>
    <row r="50" spans="1:8" ht="20.25" x14ac:dyDescent="0.3">
      <c r="A50" s="560"/>
      <c r="B50" s="560"/>
      <c r="C50" s="279"/>
      <c r="D50" s="280"/>
    </row>
    <row r="51" spans="1:8" ht="23.25" x14ac:dyDescent="0.35">
      <c r="A51" s="650" t="s">
        <v>675</v>
      </c>
      <c r="B51" s="650"/>
      <c r="C51" s="650"/>
      <c r="D51" s="650"/>
      <c r="E51" s="650"/>
      <c r="F51" s="650"/>
      <c r="G51" s="490"/>
      <c r="H51" s="490"/>
    </row>
    <row r="52" spans="1:8" ht="20.25" x14ac:dyDescent="0.3">
      <c r="A52" s="560"/>
      <c r="B52" s="560"/>
      <c r="C52" s="279"/>
      <c r="D52" s="280"/>
      <c r="E52" s="42"/>
      <c r="F52" s="42"/>
    </row>
    <row r="53" spans="1:8" ht="20.25" x14ac:dyDescent="0.3">
      <c r="A53" s="758"/>
      <c r="B53" s="759"/>
      <c r="C53" s="759"/>
      <c r="D53" s="759"/>
      <c r="E53" s="42"/>
      <c r="F53" s="42"/>
    </row>
    <row r="54" spans="1:8" ht="20.25" x14ac:dyDescent="0.3">
      <c r="A54" s="560"/>
      <c r="B54" s="560"/>
      <c r="C54" s="279"/>
      <c r="D54" s="280"/>
    </row>
  </sheetData>
  <mergeCells count="38">
    <mergeCell ref="C4:D4"/>
    <mergeCell ref="A16:D16"/>
    <mergeCell ref="B17:C17"/>
    <mergeCell ref="B28:C28"/>
    <mergeCell ref="A35:D35"/>
    <mergeCell ref="B31:C31"/>
    <mergeCell ref="B32:C32"/>
    <mergeCell ref="A27:D27"/>
    <mergeCell ref="B22:C22"/>
    <mergeCell ref="B23:C23"/>
    <mergeCell ref="B30:C30"/>
    <mergeCell ref="A53:D53"/>
    <mergeCell ref="C2:D2"/>
    <mergeCell ref="C3:D3"/>
    <mergeCell ref="B29:C29"/>
    <mergeCell ref="A41:D41"/>
    <mergeCell ref="B20:C20"/>
    <mergeCell ref="B25:C25"/>
    <mergeCell ref="B7:C7"/>
    <mergeCell ref="B8:C8"/>
    <mergeCell ref="A10:D10"/>
    <mergeCell ref="A13:A14"/>
    <mergeCell ref="B13:C14"/>
    <mergeCell ref="D13:D14"/>
    <mergeCell ref="B9:C9"/>
    <mergeCell ref="D38:D39"/>
    <mergeCell ref="B15:C15"/>
    <mergeCell ref="C38:C39"/>
    <mergeCell ref="B38:B39"/>
    <mergeCell ref="A43:C43"/>
    <mergeCell ref="A46:C46"/>
    <mergeCell ref="B18:C18"/>
    <mergeCell ref="B21:C21"/>
    <mergeCell ref="B19:C19"/>
    <mergeCell ref="A38:A39"/>
    <mergeCell ref="B26:C26"/>
    <mergeCell ref="A44:D44"/>
    <mergeCell ref="B24:C24"/>
  </mergeCells>
  <pageMargins left="1.1811023622047245" right="0.39370078740157483" top="0.59055118110236227" bottom="0.59055118110236227" header="0.31496062992125984" footer="0.31496062992125984"/>
  <pageSetup paperSize="9" scale="73" orientation="portrait" r:id="rId1"/>
  <headerFooter differentFirst="1">
    <oddHeader>&amp;C&amp;P&amp;Rпродовження додатку 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topLeftCell="E52" zoomScale="80" zoomScaleNormal="100" zoomScaleSheetLayoutView="80" workbookViewId="0">
      <selection activeCell="L1" sqref="L1:L1048576"/>
    </sheetView>
  </sheetViews>
  <sheetFormatPr defaultColWidth="9.140625" defaultRowHeight="15" x14ac:dyDescent="0.2"/>
  <cols>
    <col min="1" max="1" width="16.5703125" style="284" customWidth="1"/>
    <col min="2" max="2" width="15" style="284" customWidth="1"/>
    <col min="3" max="3" width="14.140625" style="284" customWidth="1"/>
    <col min="4" max="4" width="66.85546875" style="284" customWidth="1"/>
    <col min="5" max="5" width="57.7109375" style="284" customWidth="1"/>
    <col min="6" max="6" width="14" style="284" customWidth="1"/>
    <col min="7" max="7" width="12" style="284" customWidth="1"/>
    <col min="8" max="8" width="14.28515625" style="284" customWidth="1"/>
    <col min="9" max="9" width="19.85546875" style="356" customWidth="1"/>
    <col min="10" max="10" width="17.140625" style="284" customWidth="1"/>
    <col min="11" max="11" width="9.140625" style="284"/>
    <col min="12" max="12" width="19.5703125" style="284" hidden="1" customWidth="1"/>
    <col min="13" max="16384" width="9.140625" style="284"/>
  </cols>
  <sheetData>
    <row r="1" spans="1:12" ht="36" customHeight="1" x14ac:dyDescent="0.25">
      <c r="A1" s="283"/>
      <c r="B1" s="283"/>
      <c r="C1" s="283"/>
      <c r="D1" s="283"/>
      <c r="E1" s="283"/>
      <c r="F1" s="283"/>
      <c r="G1" s="283"/>
      <c r="H1" s="283"/>
    </row>
    <row r="2" spans="1:12" ht="15.75" x14ac:dyDescent="0.25">
      <c r="A2" s="283"/>
      <c r="B2" s="283"/>
      <c r="C2" s="283"/>
      <c r="D2" s="283"/>
      <c r="E2" s="283"/>
      <c r="F2" s="283"/>
      <c r="G2" s="283"/>
      <c r="H2" s="283"/>
    </row>
    <row r="3" spans="1:12" ht="15.75" x14ac:dyDescent="0.25">
      <c r="A3" s="283"/>
      <c r="B3" s="283"/>
      <c r="C3" s="283"/>
      <c r="D3" s="283"/>
      <c r="E3" s="283"/>
      <c r="F3" s="283"/>
      <c r="G3" s="283"/>
      <c r="H3" s="283"/>
    </row>
    <row r="4" spans="1:12" ht="15.75" x14ac:dyDescent="0.25">
      <c r="A4" s="285" t="s">
        <v>6</v>
      </c>
      <c r="B4" s="283"/>
      <c r="C4" s="283"/>
      <c r="D4" s="283"/>
      <c r="E4" s="283"/>
      <c r="F4" s="283"/>
      <c r="G4" s="283"/>
      <c r="H4" s="283"/>
    </row>
    <row r="5" spans="1:12" ht="15.75" x14ac:dyDescent="0.25">
      <c r="A5" s="135" t="s">
        <v>5</v>
      </c>
      <c r="B5" s="283"/>
      <c r="C5" s="283"/>
      <c r="D5" s="283"/>
      <c r="E5" s="283"/>
      <c r="F5" s="283"/>
      <c r="G5" s="283"/>
      <c r="H5" s="283"/>
    </row>
    <row r="6" spans="1:12" ht="15.75" x14ac:dyDescent="0.25">
      <c r="A6" s="283"/>
      <c r="B6" s="283"/>
      <c r="C6" s="283"/>
      <c r="D6" s="283"/>
      <c r="E6" s="283"/>
      <c r="F6" s="283"/>
      <c r="G6" s="283"/>
      <c r="H6" s="283"/>
    </row>
    <row r="7" spans="1:12" ht="18.75" x14ac:dyDescent="0.3">
      <c r="A7" s="283"/>
      <c r="B7" s="283"/>
      <c r="C7" s="283"/>
      <c r="D7" s="283"/>
      <c r="E7" s="283"/>
      <c r="F7" s="283"/>
      <c r="G7" s="283"/>
      <c r="H7" s="283"/>
      <c r="I7" s="357"/>
      <c r="J7" s="286"/>
    </row>
    <row r="8" spans="1:12" ht="18.75" x14ac:dyDescent="0.3">
      <c r="A8" s="283"/>
      <c r="B8" s="283"/>
      <c r="C8" s="283"/>
      <c r="D8" s="283"/>
      <c r="E8" s="283"/>
      <c r="F8" s="283"/>
      <c r="G8" s="283"/>
      <c r="H8" s="283"/>
      <c r="I8" s="357"/>
      <c r="J8" s="286"/>
    </row>
    <row r="10" spans="1:12" ht="15.75" customHeight="1" x14ac:dyDescent="0.3">
      <c r="A10" s="286"/>
      <c r="B10" s="286"/>
      <c r="C10" s="286"/>
      <c r="D10" s="286"/>
      <c r="E10" s="286"/>
      <c r="F10" s="286"/>
      <c r="G10" s="286"/>
      <c r="H10" s="286"/>
      <c r="I10" s="357"/>
      <c r="J10" s="286" t="s">
        <v>0</v>
      </c>
    </row>
    <row r="11" spans="1:12" s="288" customFormat="1" ht="131.25" customHeight="1" x14ac:dyDescent="0.2">
      <c r="A11" s="287" t="s">
        <v>9</v>
      </c>
      <c r="B11" s="287" t="s">
        <v>10</v>
      </c>
      <c r="C11" s="287" t="s">
        <v>11</v>
      </c>
      <c r="D11" s="287" t="s">
        <v>12</v>
      </c>
      <c r="E11" s="287" t="s">
        <v>535</v>
      </c>
      <c r="F11" s="287" t="s">
        <v>536</v>
      </c>
      <c r="G11" s="287" t="s">
        <v>537</v>
      </c>
      <c r="H11" s="287" t="s">
        <v>538</v>
      </c>
      <c r="I11" s="358" t="s">
        <v>539</v>
      </c>
      <c r="J11" s="287" t="s">
        <v>540</v>
      </c>
    </row>
    <row r="12" spans="1:12" s="290" customFormat="1" ht="19.5" customHeight="1" x14ac:dyDescent="0.2">
      <c r="A12" s="289">
        <v>1</v>
      </c>
      <c r="B12" s="289">
        <v>2</v>
      </c>
      <c r="C12" s="289">
        <v>3</v>
      </c>
      <c r="D12" s="289">
        <v>4</v>
      </c>
      <c r="E12" s="289">
        <v>5</v>
      </c>
      <c r="F12" s="289">
        <v>6</v>
      </c>
      <c r="G12" s="289">
        <v>7</v>
      </c>
      <c r="H12" s="289">
        <v>8</v>
      </c>
      <c r="I12" s="384">
        <v>9</v>
      </c>
      <c r="J12" s="289">
        <v>10</v>
      </c>
    </row>
    <row r="13" spans="1:12" s="288" customFormat="1" ht="40.5" customHeight="1" x14ac:dyDescent="0.3">
      <c r="A13" s="5" t="s">
        <v>13</v>
      </c>
      <c r="B13" s="5"/>
      <c r="C13" s="5"/>
      <c r="D13" s="6" t="s">
        <v>14</v>
      </c>
      <c r="E13" s="291"/>
      <c r="F13" s="292"/>
      <c r="G13" s="292"/>
      <c r="H13" s="292"/>
      <c r="I13" s="303">
        <f>SUM(I14)</f>
        <v>-404256.04999999993</v>
      </c>
      <c r="J13" s="292"/>
    </row>
    <row r="14" spans="1:12" s="293" customFormat="1" ht="39.75" customHeight="1" x14ac:dyDescent="0.3">
      <c r="A14" s="5" t="s">
        <v>15</v>
      </c>
      <c r="B14" s="5"/>
      <c r="C14" s="5"/>
      <c r="D14" s="6" t="s">
        <v>14</v>
      </c>
      <c r="E14" s="291"/>
      <c r="F14" s="292"/>
      <c r="G14" s="292"/>
      <c r="H14" s="292"/>
      <c r="I14" s="303">
        <f>SUM(I15:I20)</f>
        <v>-404256.04999999993</v>
      </c>
      <c r="J14" s="292"/>
      <c r="L14" s="532">
        <f>SUM(I14)</f>
        <v>-404256.04999999993</v>
      </c>
    </row>
    <row r="15" spans="1:12" s="297" customFormat="1" ht="104.25" customHeight="1" x14ac:dyDescent="0.3">
      <c r="A15" s="7" t="s">
        <v>356</v>
      </c>
      <c r="B15" s="8" t="s">
        <v>357</v>
      </c>
      <c r="C15" s="8" t="s">
        <v>16</v>
      </c>
      <c r="D15" s="9" t="s">
        <v>358</v>
      </c>
      <c r="E15" s="295" t="s">
        <v>661</v>
      </c>
      <c r="F15" s="296"/>
      <c r="G15" s="296"/>
      <c r="H15" s="296"/>
      <c r="I15" s="299">
        <v>-900000</v>
      </c>
      <c r="J15" s="296"/>
    </row>
    <row r="16" spans="1:12" s="297" customFormat="1" ht="85.15" customHeight="1" x14ac:dyDescent="0.3">
      <c r="A16" s="7" t="s">
        <v>356</v>
      </c>
      <c r="B16" s="8" t="s">
        <v>357</v>
      </c>
      <c r="C16" s="8" t="s">
        <v>16</v>
      </c>
      <c r="D16" s="9" t="s">
        <v>358</v>
      </c>
      <c r="E16" s="295" t="s">
        <v>662</v>
      </c>
      <c r="F16" s="296"/>
      <c r="G16" s="296"/>
      <c r="H16" s="296"/>
      <c r="I16" s="299">
        <v>1042961.05</v>
      </c>
      <c r="J16" s="296"/>
    </row>
    <row r="17" spans="1:12" s="297" customFormat="1" ht="134.44999999999999" customHeight="1" x14ac:dyDescent="0.3">
      <c r="A17" s="7" t="s">
        <v>356</v>
      </c>
      <c r="B17" s="8" t="s">
        <v>357</v>
      </c>
      <c r="C17" s="8" t="s">
        <v>16</v>
      </c>
      <c r="D17" s="9" t="s">
        <v>358</v>
      </c>
      <c r="E17" s="295" t="s">
        <v>672</v>
      </c>
      <c r="F17" s="296"/>
      <c r="G17" s="296"/>
      <c r="H17" s="296"/>
      <c r="I17" s="299">
        <v>-192840</v>
      </c>
      <c r="J17" s="296"/>
    </row>
    <row r="18" spans="1:12" s="297" customFormat="1" ht="85.15" customHeight="1" x14ac:dyDescent="0.3">
      <c r="A18" s="7" t="s">
        <v>356</v>
      </c>
      <c r="B18" s="8" t="s">
        <v>357</v>
      </c>
      <c r="C18" s="8" t="s">
        <v>16</v>
      </c>
      <c r="D18" s="9" t="s">
        <v>358</v>
      </c>
      <c r="E18" s="295" t="s">
        <v>664</v>
      </c>
      <c r="F18" s="296"/>
      <c r="G18" s="296"/>
      <c r="H18" s="296"/>
      <c r="I18" s="299">
        <v>-253407.05</v>
      </c>
      <c r="J18" s="296"/>
    </row>
    <row r="19" spans="1:12" s="297" customFormat="1" ht="117" customHeight="1" x14ac:dyDescent="0.3">
      <c r="A19" s="7" t="s">
        <v>356</v>
      </c>
      <c r="B19" s="8" t="s">
        <v>357</v>
      </c>
      <c r="C19" s="8" t="s">
        <v>16</v>
      </c>
      <c r="D19" s="9" t="s">
        <v>358</v>
      </c>
      <c r="E19" s="295" t="s">
        <v>665</v>
      </c>
      <c r="F19" s="296"/>
      <c r="G19" s="296"/>
      <c r="H19" s="296"/>
      <c r="I19" s="299">
        <v>49878.95</v>
      </c>
      <c r="J19" s="296"/>
    </row>
    <row r="20" spans="1:12" s="297" customFormat="1" ht="56.25" customHeight="1" x14ac:dyDescent="0.3">
      <c r="A20" s="128" t="s">
        <v>186</v>
      </c>
      <c r="B20" s="17" t="s">
        <v>40</v>
      </c>
      <c r="C20" s="17" t="s">
        <v>16</v>
      </c>
      <c r="D20" s="18" t="s">
        <v>41</v>
      </c>
      <c r="E20" s="558" t="s">
        <v>634</v>
      </c>
      <c r="F20" s="294"/>
      <c r="G20" s="294"/>
      <c r="H20" s="294"/>
      <c r="I20" s="299">
        <v>-150849</v>
      </c>
      <c r="J20" s="294"/>
    </row>
    <row r="21" spans="1:12" s="297" customFormat="1" ht="58.5" hidden="1" customHeight="1" x14ac:dyDescent="0.3">
      <c r="A21" s="8" t="s">
        <v>7</v>
      </c>
      <c r="B21" s="8"/>
      <c r="C21" s="8"/>
      <c r="D21" s="388"/>
      <c r="E21" s="301"/>
      <c r="F21" s="296"/>
      <c r="G21" s="302"/>
      <c r="H21" s="302"/>
      <c r="I21" s="302"/>
      <c r="J21" s="300"/>
    </row>
    <row r="22" spans="1:12" s="293" customFormat="1" ht="45.75" customHeight="1" x14ac:dyDescent="0.3">
      <c r="A22" s="5" t="s">
        <v>46</v>
      </c>
      <c r="B22" s="5"/>
      <c r="C22" s="5"/>
      <c r="D22" s="21" t="s">
        <v>47</v>
      </c>
      <c r="E22" s="304"/>
      <c r="F22" s="304"/>
      <c r="G22" s="304"/>
      <c r="H22" s="304"/>
      <c r="I22" s="359">
        <f>I23</f>
        <v>1864604</v>
      </c>
      <c r="J22" s="305"/>
    </row>
    <row r="23" spans="1:12" s="306" customFormat="1" ht="45" customHeight="1" x14ac:dyDescent="0.3">
      <c r="A23" s="5" t="s">
        <v>48</v>
      </c>
      <c r="B23" s="5"/>
      <c r="C23" s="5"/>
      <c r="D23" s="21" t="s">
        <v>47</v>
      </c>
      <c r="E23" s="304"/>
      <c r="F23" s="304"/>
      <c r="G23" s="304"/>
      <c r="H23" s="304"/>
      <c r="I23" s="359">
        <f>SUM(I27:I28,I26,I24)</f>
        <v>1864604</v>
      </c>
      <c r="J23" s="305"/>
      <c r="L23" s="532">
        <f>SUM(I23)</f>
        <v>1864604</v>
      </c>
    </row>
    <row r="24" spans="1:12" s="306" customFormat="1" ht="129.6" customHeight="1" x14ac:dyDescent="0.3">
      <c r="A24" s="545" t="s">
        <v>308</v>
      </c>
      <c r="B24" s="546">
        <v>1060</v>
      </c>
      <c r="C24" s="547"/>
      <c r="D24" s="548" t="s">
        <v>307</v>
      </c>
      <c r="E24" s="308"/>
      <c r="F24" s="308"/>
      <c r="G24" s="308"/>
      <c r="H24" s="308"/>
      <c r="I24" s="360">
        <v>1400000</v>
      </c>
      <c r="J24" s="309"/>
      <c r="L24" s="532"/>
    </row>
    <row r="25" spans="1:12" s="306" customFormat="1" ht="45" customHeight="1" x14ac:dyDescent="0.3">
      <c r="A25" s="549" t="s">
        <v>306</v>
      </c>
      <c r="B25" s="550">
        <v>1061</v>
      </c>
      <c r="C25" s="549" t="s">
        <v>53</v>
      </c>
      <c r="D25" s="551" t="s">
        <v>54</v>
      </c>
      <c r="E25" s="308"/>
      <c r="F25" s="308"/>
      <c r="G25" s="308"/>
      <c r="H25" s="308"/>
      <c r="I25" s="360">
        <v>1400000</v>
      </c>
      <c r="J25" s="309"/>
      <c r="L25" s="532"/>
    </row>
    <row r="26" spans="1:12" s="306" customFormat="1" ht="67.900000000000006" customHeight="1" x14ac:dyDescent="0.3">
      <c r="A26" s="22" t="s">
        <v>254</v>
      </c>
      <c r="B26" s="22" t="s">
        <v>255</v>
      </c>
      <c r="C26" s="90" t="s">
        <v>243</v>
      </c>
      <c r="D26" s="248" t="s">
        <v>256</v>
      </c>
      <c r="E26" s="308"/>
      <c r="F26" s="308"/>
      <c r="G26" s="308"/>
      <c r="H26" s="308"/>
      <c r="I26" s="329">
        <v>464604</v>
      </c>
      <c r="J26" s="309"/>
      <c r="L26" s="532"/>
    </row>
    <row r="27" spans="1:12" s="523" customFormat="1" ht="89.45" customHeight="1" x14ac:dyDescent="0.3">
      <c r="A27" s="22" t="s">
        <v>49</v>
      </c>
      <c r="B27" s="8" t="s">
        <v>50</v>
      </c>
      <c r="C27" s="8" t="s">
        <v>16</v>
      </c>
      <c r="D27" s="9" t="s">
        <v>51</v>
      </c>
      <c r="E27" s="307" t="s">
        <v>635</v>
      </c>
      <c r="F27" s="520"/>
      <c r="G27" s="520"/>
      <c r="H27" s="520"/>
      <c r="I27" s="360">
        <v>-1000000</v>
      </c>
      <c r="J27" s="522"/>
    </row>
    <row r="28" spans="1:12" s="523" customFormat="1" ht="92.45" customHeight="1" x14ac:dyDescent="0.3">
      <c r="A28" s="22" t="s">
        <v>49</v>
      </c>
      <c r="B28" s="8" t="s">
        <v>50</v>
      </c>
      <c r="C28" s="8" t="s">
        <v>16</v>
      </c>
      <c r="D28" s="9" t="s">
        <v>51</v>
      </c>
      <c r="E28" s="307" t="s">
        <v>650</v>
      </c>
      <c r="F28" s="520"/>
      <c r="G28" s="520"/>
      <c r="H28" s="520"/>
      <c r="I28" s="360">
        <v>1000000</v>
      </c>
      <c r="J28" s="522"/>
    </row>
    <row r="29" spans="1:12" s="311" customFormat="1" ht="46.5" customHeight="1" x14ac:dyDescent="0.3">
      <c r="A29" s="5" t="s">
        <v>55</v>
      </c>
      <c r="B29" s="5"/>
      <c r="C29" s="5"/>
      <c r="D29" s="21" t="s">
        <v>56</v>
      </c>
      <c r="E29" s="304"/>
      <c r="F29" s="304"/>
      <c r="G29" s="304"/>
      <c r="H29" s="304"/>
      <c r="I29" s="359">
        <f>SUM(I30)</f>
        <v>-100000</v>
      </c>
      <c r="J29" s="305"/>
    </row>
    <row r="30" spans="1:12" s="311" customFormat="1" ht="45.75" customHeight="1" x14ac:dyDescent="0.3">
      <c r="A30" s="5" t="s">
        <v>57</v>
      </c>
      <c r="B30" s="5"/>
      <c r="C30" s="5"/>
      <c r="D30" s="21" t="s">
        <v>56</v>
      </c>
      <c r="E30" s="304"/>
      <c r="F30" s="304"/>
      <c r="G30" s="304"/>
      <c r="H30" s="304"/>
      <c r="I30" s="359">
        <f>SUM(I31)</f>
        <v>-100000</v>
      </c>
      <c r="J30" s="305"/>
      <c r="L30" s="532">
        <f>SUM(I30)</f>
        <v>-100000</v>
      </c>
    </row>
    <row r="31" spans="1:12" s="311" customFormat="1" ht="76.150000000000006" customHeight="1" x14ac:dyDescent="0.3">
      <c r="A31" s="8" t="s">
        <v>62</v>
      </c>
      <c r="B31" s="8" t="s">
        <v>63</v>
      </c>
      <c r="C31" s="8" t="s">
        <v>64</v>
      </c>
      <c r="D31" s="9" t="s">
        <v>541</v>
      </c>
      <c r="E31" s="298"/>
      <c r="F31" s="294"/>
      <c r="G31" s="299"/>
      <c r="H31" s="299"/>
      <c r="I31" s="299">
        <v>-100000</v>
      </c>
      <c r="J31" s="294"/>
    </row>
    <row r="32" spans="1:12" s="311" customFormat="1" ht="57" customHeight="1" x14ac:dyDescent="0.3">
      <c r="A32" s="5" t="s">
        <v>425</v>
      </c>
      <c r="B32" s="240"/>
      <c r="C32" s="240"/>
      <c r="D32" s="29" t="s">
        <v>85</v>
      </c>
      <c r="E32" s="313"/>
      <c r="F32" s="313"/>
      <c r="G32" s="313"/>
      <c r="H32" s="313"/>
      <c r="I32" s="359">
        <f>SUM(I33)</f>
        <v>150849</v>
      </c>
      <c r="J32" s="314"/>
    </row>
    <row r="33" spans="1:12" s="311" customFormat="1" ht="60" customHeight="1" x14ac:dyDescent="0.3">
      <c r="A33" s="5" t="s">
        <v>426</v>
      </c>
      <c r="B33" s="240"/>
      <c r="C33" s="240"/>
      <c r="D33" s="29" t="s">
        <v>85</v>
      </c>
      <c r="E33" s="313"/>
      <c r="F33" s="313"/>
      <c r="G33" s="313"/>
      <c r="H33" s="313"/>
      <c r="I33" s="359">
        <f>SUM(I34:I40)</f>
        <v>150849</v>
      </c>
      <c r="J33" s="314"/>
      <c r="L33" s="532">
        <f>SUM(I33)</f>
        <v>150849</v>
      </c>
    </row>
    <row r="34" spans="1:12" s="310" customFormat="1" ht="42" customHeight="1" x14ac:dyDescent="0.3">
      <c r="A34" s="22" t="s">
        <v>542</v>
      </c>
      <c r="B34" s="22" t="s">
        <v>40</v>
      </c>
      <c r="C34" s="8" t="s">
        <v>16</v>
      </c>
      <c r="D34" s="197" t="s">
        <v>41</v>
      </c>
      <c r="E34" s="316" t="s">
        <v>634</v>
      </c>
      <c r="F34" s="317"/>
      <c r="G34" s="317"/>
      <c r="H34" s="317"/>
      <c r="I34" s="360">
        <v>150849</v>
      </c>
      <c r="J34" s="309"/>
    </row>
    <row r="35" spans="1:12" s="310" customFormat="1" ht="54.6" customHeight="1" x14ac:dyDescent="0.3">
      <c r="A35" s="22" t="s">
        <v>542</v>
      </c>
      <c r="B35" s="22" t="s">
        <v>40</v>
      </c>
      <c r="C35" s="8" t="s">
        <v>16</v>
      </c>
      <c r="D35" s="197" t="s">
        <v>41</v>
      </c>
      <c r="E35" s="316" t="s">
        <v>667</v>
      </c>
      <c r="F35" s="317"/>
      <c r="G35" s="317"/>
      <c r="H35" s="317"/>
      <c r="I35" s="360">
        <v>-163595</v>
      </c>
      <c r="J35" s="309"/>
    </row>
    <row r="36" spans="1:12" s="310" customFormat="1" ht="91.9" customHeight="1" x14ac:dyDescent="0.3">
      <c r="A36" s="22" t="s">
        <v>542</v>
      </c>
      <c r="B36" s="22" t="s">
        <v>40</v>
      </c>
      <c r="C36" s="8" t="s">
        <v>16</v>
      </c>
      <c r="D36" s="197" t="s">
        <v>41</v>
      </c>
      <c r="E36" s="316" t="s">
        <v>668</v>
      </c>
      <c r="F36" s="317"/>
      <c r="G36" s="317"/>
      <c r="H36" s="317"/>
      <c r="I36" s="360">
        <v>36000</v>
      </c>
      <c r="J36" s="309"/>
    </row>
    <row r="37" spans="1:12" s="310" customFormat="1" ht="90" customHeight="1" x14ac:dyDescent="0.3">
      <c r="A37" s="22" t="s">
        <v>542</v>
      </c>
      <c r="B37" s="22" t="s">
        <v>40</v>
      </c>
      <c r="C37" s="8" t="s">
        <v>16</v>
      </c>
      <c r="D37" s="197" t="s">
        <v>41</v>
      </c>
      <c r="E37" s="316" t="s">
        <v>669</v>
      </c>
      <c r="F37" s="317"/>
      <c r="G37" s="317"/>
      <c r="H37" s="317"/>
      <c r="I37" s="360">
        <v>13000</v>
      </c>
      <c r="J37" s="309"/>
    </row>
    <row r="38" spans="1:12" s="310" customFormat="1" ht="90.6" customHeight="1" x14ac:dyDescent="0.3">
      <c r="A38" s="22" t="s">
        <v>542</v>
      </c>
      <c r="B38" s="22" t="s">
        <v>40</v>
      </c>
      <c r="C38" s="8" t="s">
        <v>16</v>
      </c>
      <c r="D38" s="197" t="s">
        <v>41</v>
      </c>
      <c r="E38" s="316" t="s">
        <v>670</v>
      </c>
      <c r="F38" s="317"/>
      <c r="G38" s="317"/>
      <c r="H38" s="317"/>
      <c r="I38" s="360">
        <v>20000</v>
      </c>
      <c r="J38" s="309"/>
    </row>
    <row r="39" spans="1:12" s="310" customFormat="1" ht="90.6" customHeight="1" x14ac:dyDescent="0.3">
      <c r="A39" s="22" t="s">
        <v>542</v>
      </c>
      <c r="B39" s="22" t="s">
        <v>40</v>
      </c>
      <c r="C39" s="8" t="s">
        <v>16</v>
      </c>
      <c r="D39" s="197" t="s">
        <v>41</v>
      </c>
      <c r="E39" s="316" t="s">
        <v>671</v>
      </c>
      <c r="F39" s="317"/>
      <c r="G39" s="317"/>
      <c r="H39" s="317"/>
      <c r="I39" s="360">
        <v>49950</v>
      </c>
      <c r="J39" s="309"/>
    </row>
    <row r="40" spans="1:12" s="310" customFormat="1" ht="111.6" customHeight="1" x14ac:dyDescent="0.3">
      <c r="A40" s="22" t="s">
        <v>586</v>
      </c>
      <c r="B40" s="22" t="s">
        <v>50</v>
      </c>
      <c r="C40" s="8" t="s">
        <v>16</v>
      </c>
      <c r="D40" s="197" t="s">
        <v>587</v>
      </c>
      <c r="E40" s="316" t="s">
        <v>673</v>
      </c>
      <c r="F40" s="317"/>
      <c r="G40" s="317"/>
      <c r="H40" s="317"/>
      <c r="I40" s="360">
        <v>44645</v>
      </c>
      <c r="J40" s="309"/>
    </row>
    <row r="41" spans="1:12" s="306" customFormat="1" ht="54" customHeight="1" x14ac:dyDescent="0.3">
      <c r="A41" s="315" t="s">
        <v>422</v>
      </c>
      <c r="B41" s="318"/>
      <c r="C41" s="318"/>
      <c r="D41" s="29" t="s">
        <v>651</v>
      </c>
      <c r="E41" s="304"/>
      <c r="F41" s="304"/>
      <c r="G41" s="304"/>
      <c r="H41" s="304"/>
      <c r="I41" s="359">
        <f>SUM(I42)</f>
        <v>68000</v>
      </c>
      <c r="J41" s="319"/>
    </row>
    <row r="42" spans="1:12" s="306" customFormat="1" ht="55.15" customHeight="1" x14ac:dyDescent="0.3">
      <c r="A42" s="315" t="s">
        <v>423</v>
      </c>
      <c r="B42" s="318"/>
      <c r="C42" s="318"/>
      <c r="D42" s="29" t="s">
        <v>651</v>
      </c>
      <c r="E42" s="304"/>
      <c r="F42" s="304"/>
      <c r="G42" s="304"/>
      <c r="H42" s="304"/>
      <c r="I42" s="359">
        <f>SUM(I43)</f>
        <v>68000</v>
      </c>
      <c r="J42" s="319"/>
      <c r="L42" s="532">
        <f>SUM(I42)</f>
        <v>68000</v>
      </c>
    </row>
    <row r="43" spans="1:12" s="306" customFormat="1" ht="60.6" customHeight="1" x14ac:dyDescent="0.3">
      <c r="A43" s="22" t="s">
        <v>424</v>
      </c>
      <c r="B43" s="22" t="s">
        <v>63</v>
      </c>
      <c r="C43" s="8" t="s">
        <v>64</v>
      </c>
      <c r="D43" s="9" t="s">
        <v>541</v>
      </c>
      <c r="E43" s="520"/>
      <c r="F43" s="520"/>
      <c r="G43" s="520"/>
      <c r="H43" s="520"/>
      <c r="I43" s="361">
        <v>68000</v>
      </c>
      <c r="J43" s="521"/>
    </row>
    <row r="44" spans="1:12" s="306" customFormat="1" ht="47.25" customHeight="1" x14ac:dyDescent="0.3">
      <c r="A44" s="5" t="s">
        <v>313</v>
      </c>
      <c r="B44" s="259"/>
      <c r="C44" s="259"/>
      <c r="D44" s="29" t="s">
        <v>88</v>
      </c>
      <c r="E44" s="304"/>
      <c r="F44" s="304"/>
      <c r="G44" s="304"/>
      <c r="H44" s="304"/>
      <c r="I44" s="359">
        <f>SUM(I45)</f>
        <v>555697</v>
      </c>
      <c r="J44" s="319"/>
    </row>
    <row r="45" spans="1:12" s="306" customFormat="1" ht="48.75" customHeight="1" x14ac:dyDescent="0.3">
      <c r="A45" s="5" t="s">
        <v>314</v>
      </c>
      <c r="B45" s="259"/>
      <c r="C45" s="259"/>
      <c r="D45" s="29" t="s">
        <v>88</v>
      </c>
      <c r="E45" s="304"/>
      <c r="F45" s="304"/>
      <c r="G45" s="304"/>
      <c r="H45" s="304"/>
      <c r="I45" s="359">
        <f>SUM(I46)</f>
        <v>555697</v>
      </c>
      <c r="J45" s="319"/>
      <c r="L45" s="532">
        <f>SUM(I45)</f>
        <v>555697</v>
      </c>
    </row>
    <row r="46" spans="1:12" s="311" customFormat="1" ht="90.6" customHeight="1" x14ac:dyDescent="0.3">
      <c r="A46" s="22" t="s">
        <v>648</v>
      </c>
      <c r="B46" s="22" t="s">
        <v>59</v>
      </c>
      <c r="C46" s="22" t="s">
        <v>60</v>
      </c>
      <c r="D46" s="197" t="s">
        <v>61</v>
      </c>
      <c r="E46" s="308"/>
      <c r="F46" s="308"/>
      <c r="G46" s="308"/>
      <c r="H46" s="308"/>
      <c r="I46" s="465">
        <v>555697</v>
      </c>
      <c r="J46" s="524"/>
    </row>
    <row r="47" spans="1:12" s="311" customFormat="1" ht="37.5" customHeight="1" x14ac:dyDescent="0.3">
      <c r="A47" s="22"/>
      <c r="B47" s="22"/>
      <c r="C47" s="22"/>
      <c r="D47" s="471" t="s">
        <v>608</v>
      </c>
      <c r="E47" s="308"/>
      <c r="F47" s="308"/>
      <c r="G47" s="308"/>
      <c r="H47" s="308"/>
      <c r="I47" s="334">
        <v>555697</v>
      </c>
      <c r="J47" s="524"/>
    </row>
    <row r="48" spans="1:12" s="306" customFormat="1" ht="42.75" customHeight="1" x14ac:dyDescent="0.3">
      <c r="A48" s="525"/>
      <c r="B48" s="525"/>
      <c r="C48" s="526"/>
      <c r="D48" s="527" t="s">
        <v>543</v>
      </c>
      <c r="E48" s="528"/>
      <c r="F48" s="529"/>
      <c r="G48" s="528"/>
      <c r="H48" s="528"/>
      <c r="I48" s="530">
        <f>SUM(I14,I23,I30,I33,I42,I45)</f>
        <v>2134893.9500000002</v>
      </c>
      <c r="J48" s="531"/>
      <c r="L48" s="533">
        <f>SUM(L14:L47)</f>
        <v>2134893.9500000002</v>
      </c>
    </row>
    <row r="49" spans="1:10" ht="47.25" customHeight="1" x14ac:dyDescent="0.3">
      <c r="A49" s="320"/>
      <c r="B49" s="320"/>
      <c r="C49" s="320"/>
      <c r="D49" s="286"/>
      <c r="E49" s="286"/>
      <c r="F49" s="286"/>
      <c r="G49" s="286"/>
      <c r="H49" s="286"/>
      <c r="I49" s="357"/>
      <c r="J49" s="286"/>
    </row>
    <row r="50" spans="1:10" ht="40.5" customHeight="1" x14ac:dyDescent="0.3">
      <c r="A50" s="320"/>
      <c r="B50" s="320"/>
      <c r="C50" s="320"/>
      <c r="D50" s="321"/>
      <c r="E50" s="321"/>
      <c r="F50" s="321"/>
      <c r="G50" s="321"/>
      <c r="H50" s="321"/>
      <c r="I50" s="362"/>
      <c r="J50" s="283"/>
    </row>
    <row r="51" spans="1:10" ht="18.75" x14ac:dyDescent="0.3">
      <c r="A51" s="320"/>
      <c r="B51" s="320"/>
      <c r="C51" s="320"/>
      <c r="D51" s="286"/>
      <c r="E51" s="286"/>
      <c r="F51" s="286"/>
      <c r="G51" s="286"/>
      <c r="H51" s="286"/>
      <c r="I51" s="362"/>
      <c r="J51" s="283"/>
    </row>
    <row r="52" spans="1:10" ht="20.25" x14ac:dyDescent="0.3">
      <c r="A52" s="322"/>
      <c r="B52" s="322"/>
      <c r="C52" s="322"/>
      <c r="D52" s="323"/>
      <c r="E52" s="323"/>
      <c r="F52" s="323"/>
      <c r="G52" s="323"/>
      <c r="H52" s="323"/>
      <c r="I52" s="362"/>
      <c r="J52" s="283"/>
    </row>
    <row r="53" spans="1:10" ht="15.75" x14ac:dyDescent="0.25">
      <c r="I53" s="362"/>
      <c r="J53" s="283"/>
    </row>
    <row r="57" spans="1:10" ht="15.75" x14ac:dyDescent="0.2">
      <c r="E57" s="324"/>
      <c r="F57" s="325"/>
      <c r="G57" s="326"/>
      <c r="H57" s="326"/>
    </row>
    <row r="58" spans="1:10" x14ac:dyDescent="0.2">
      <c r="E58" s="324"/>
      <c r="F58" s="327"/>
      <c r="G58" s="326"/>
      <c r="H58" s="326"/>
    </row>
    <row r="59" spans="1:10" x14ac:dyDescent="0.2">
      <c r="E59" s="326"/>
      <c r="F59" s="326"/>
      <c r="G59" s="326"/>
      <c r="H59" s="326"/>
    </row>
  </sheetData>
  <pageMargins left="0.78740157480314965" right="0.19685039370078741" top="0.78740157480314965" bottom="0.27559055118110237" header="0" footer="0"/>
  <pageSetup paperSize="9" scale="55" fitToHeight="4" orientation="landscape" r:id="rId1"/>
  <headerFooter differentFirst="1" alignWithMargins="0">
    <oddHeader xml:space="preserve">&amp;C&amp;P&amp;Rпродовження додатку 5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109"/>
  <sheetViews>
    <sheetView view="pageBreakPreview" topLeftCell="A13" zoomScale="80" zoomScaleNormal="112" zoomScaleSheetLayoutView="80" workbookViewId="0">
      <selection activeCell="K13" sqref="K1:K1048576"/>
    </sheetView>
  </sheetViews>
  <sheetFormatPr defaultColWidth="9.140625" defaultRowHeight="12.75" x14ac:dyDescent="0.2"/>
  <cols>
    <col min="1" max="1" width="13.5703125" style="1" customWidth="1"/>
    <col min="2" max="2" width="11.85546875" style="1" customWidth="1"/>
    <col min="3" max="3" width="10.85546875" style="1" customWidth="1"/>
    <col min="4" max="4" width="43.140625" style="1" customWidth="1"/>
    <col min="5" max="5" width="42" style="1" customWidth="1"/>
    <col min="6" max="6" width="23.28515625" style="162" customWidth="1"/>
    <col min="7" max="7" width="17.5703125" style="163" customWidth="1"/>
    <col min="8" max="8" width="18.5703125" style="164" customWidth="1"/>
    <col min="9" max="10" width="18" style="1" customWidth="1"/>
    <col min="11" max="11" width="18.28515625" style="1" hidden="1" customWidth="1"/>
    <col min="12" max="12" width="17.28515625" style="1" customWidth="1"/>
    <col min="13" max="13" width="16" style="1" customWidth="1"/>
    <col min="14" max="16384" width="9.140625" style="1"/>
  </cols>
  <sheetData>
    <row r="4" spans="1:13" ht="57" customHeight="1" x14ac:dyDescent="0.2"/>
    <row r="5" spans="1:13" ht="16.350000000000001" customHeight="1" x14ac:dyDescent="0.3">
      <c r="D5" s="790"/>
      <c r="E5" s="790"/>
      <c r="F5" s="790"/>
      <c r="G5" s="790"/>
      <c r="H5" s="790"/>
      <c r="I5" s="790"/>
    </row>
    <row r="6" spans="1:13" ht="18.75" x14ac:dyDescent="0.3">
      <c r="D6" s="791"/>
      <c r="E6" s="791"/>
      <c r="F6" s="791"/>
      <c r="G6" s="791"/>
      <c r="H6" s="791"/>
      <c r="I6" s="791"/>
      <c r="J6" s="791"/>
    </row>
    <row r="7" spans="1:13" ht="16.899999999999999" customHeight="1" x14ac:dyDescent="0.3">
      <c r="D7" s="165"/>
      <c r="E7" s="165"/>
      <c r="F7" s="166"/>
      <c r="G7" s="167"/>
      <c r="H7" s="165"/>
      <c r="I7" s="165"/>
      <c r="J7" s="165"/>
    </row>
    <row r="8" spans="1:13" ht="27" customHeight="1" x14ac:dyDescent="0.3">
      <c r="A8" s="168" t="s">
        <v>6</v>
      </c>
      <c r="D8" s="165"/>
      <c r="E8" s="165"/>
      <c r="F8" s="166"/>
      <c r="G8" s="167"/>
      <c r="H8" s="165"/>
      <c r="I8" s="165"/>
      <c r="J8" s="165"/>
    </row>
    <row r="9" spans="1:13" ht="17.45" customHeight="1" x14ac:dyDescent="0.3">
      <c r="A9" s="169" t="s">
        <v>5</v>
      </c>
      <c r="D9" s="165"/>
      <c r="E9" s="165"/>
      <c r="F9" s="166"/>
      <c r="G9" s="167"/>
      <c r="H9" s="165"/>
      <c r="I9" s="165"/>
      <c r="J9" s="170" t="s">
        <v>359</v>
      </c>
    </row>
    <row r="10" spans="1:13" ht="9.6" customHeight="1" x14ac:dyDescent="0.3">
      <c r="E10" s="171"/>
      <c r="F10" s="166"/>
      <c r="G10" s="167"/>
      <c r="H10" s="172"/>
    </row>
    <row r="11" spans="1:13" s="173" customFormat="1" ht="27" customHeight="1" x14ac:dyDescent="0.2">
      <c r="A11" s="792" t="s">
        <v>360</v>
      </c>
      <c r="B11" s="792" t="s">
        <v>361</v>
      </c>
      <c r="C11" s="792" t="s">
        <v>11</v>
      </c>
      <c r="D11" s="793" t="s">
        <v>362</v>
      </c>
      <c r="E11" s="794" t="s">
        <v>363</v>
      </c>
      <c r="F11" s="794" t="s">
        <v>364</v>
      </c>
      <c r="G11" s="795" t="s">
        <v>4</v>
      </c>
      <c r="H11" s="796" t="s">
        <v>1</v>
      </c>
      <c r="I11" s="788" t="s">
        <v>2</v>
      </c>
      <c r="J11" s="789"/>
    </row>
    <row r="12" spans="1:13" s="173" customFormat="1" ht="104.25" customHeight="1" x14ac:dyDescent="0.2">
      <c r="A12" s="712"/>
      <c r="B12" s="712"/>
      <c r="C12" s="712"/>
      <c r="D12" s="712"/>
      <c r="E12" s="712"/>
      <c r="F12" s="735"/>
      <c r="G12" s="712"/>
      <c r="H12" s="712"/>
      <c r="I12" s="174" t="s">
        <v>319</v>
      </c>
      <c r="J12" s="175" t="s">
        <v>93</v>
      </c>
    </row>
    <row r="13" spans="1:13" s="178" customFormat="1" ht="15.75" customHeight="1" x14ac:dyDescent="0.2">
      <c r="A13" s="176">
        <v>1</v>
      </c>
      <c r="B13" s="176">
        <v>2</v>
      </c>
      <c r="C13" s="176">
        <v>3</v>
      </c>
      <c r="D13" s="176">
        <v>4</v>
      </c>
      <c r="E13" s="177">
        <v>5</v>
      </c>
      <c r="F13" s="177">
        <v>6</v>
      </c>
      <c r="G13" s="177">
        <v>7</v>
      </c>
      <c r="H13" s="177">
        <v>8</v>
      </c>
      <c r="I13" s="176">
        <v>9</v>
      </c>
      <c r="J13" s="177">
        <v>10</v>
      </c>
    </row>
    <row r="14" spans="1:13" ht="37.15" customHeight="1" x14ac:dyDescent="0.3">
      <c r="A14" s="179" t="s">
        <v>13</v>
      </c>
      <c r="B14" s="179"/>
      <c r="C14" s="179"/>
      <c r="D14" s="180" t="s">
        <v>14</v>
      </c>
      <c r="E14" s="181"/>
      <c r="F14" s="182"/>
      <c r="G14" s="366">
        <f>SUM(G15)</f>
        <v>-150849</v>
      </c>
      <c r="H14" s="366">
        <f t="shared" ref="H14:J14" si="0">SUM(H15)</f>
        <v>253407.05</v>
      </c>
      <c r="I14" s="366">
        <f t="shared" si="0"/>
        <v>-404256.05</v>
      </c>
      <c r="J14" s="366">
        <f t="shared" si="0"/>
        <v>-404256.05</v>
      </c>
      <c r="L14" s="3"/>
      <c r="M14" s="3"/>
    </row>
    <row r="15" spans="1:13" ht="41.25" customHeight="1" x14ac:dyDescent="0.3">
      <c r="A15" s="179" t="s">
        <v>15</v>
      </c>
      <c r="B15" s="179"/>
      <c r="C15" s="179"/>
      <c r="D15" s="180" t="s">
        <v>14</v>
      </c>
      <c r="E15" s="181"/>
      <c r="F15" s="182"/>
      <c r="G15" s="366">
        <f>SUM(G16:G55)</f>
        <v>-150849</v>
      </c>
      <c r="H15" s="366">
        <f>SUM(H16:H55)</f>
        <v>253407.05</v>
      </c>
      <c r="I15" s="366">
        <f>SUM(I16:I55)</f>
        <v>-404256.05</v>
      </c>
      <c r="J15" s="366">
        <f>SUM(J16:J55)</f>
        <v>-404256.05</v>
      </c>
      <c r="K15" s="183">
        <f>SUM(H14:I14)</f>
        <v>-150849</v>
      </c>
    </row>
    <row r="16" spans="1:13" s="187" customFormat="1" ht="65.45" customHeight="1" x14ac:dyDescent="0.3">
      <c r="A16" s="8" t="s">
        <v>21</v>
      </c>
      <c r="B16" s="8" t="s">
        <v>22</v>
      </c>
      <c r="C16" s="8" t="s">
        <v>23</v>
      </c>
      <c r="D16" s="388" t="s">
        <v>24</v>
      </c>
      <c r="E16" s="197" t="s">
        <v>365</v>
      </c>
      <c r="F16" s="95" t="s">
        <v>366</v>
      </c>
      <c r="G16" s="329">
        <f t="shared" ref="G16:G55" si="1">SUM(H16:I16)</f>
        <v>253407.05</v>
      </c>
      <c r="H16" s="445">
        <v>253407.05</v>
      </c>
      <c r="I16" s="367"/>
      <c r="J16" s="367"/>
      <c r="K16" s="186"/>
    </row>
    <row r="17" spans="1:11" s="504" customFormat="1" ht="62.25" customHeight="1" x14ac:dyDescent="0.3">
      <c r="A17" s="8" t="s">
        <v>125</v>
      </c>
      <c r="B17" s="8" t="s">
        <v>126</v>
      </c>
      <c r="C17" s="8" t="s">
        <v>119</v>
      </c>
      <c r="D17" s="18" t="s">
        <v>127</v>
      </c>
      <c r="E17" s="197" t="s">
        <v>365</v>
      </c>
      <c r="F17" s="95" t="s">
        <v>366</v>
      </c>
      <c r="G17" s="329">
        <f t="shared" si="1"/>
        <v>-227000</v>
      </c>
      <c r="H17" s="445">
        <v>-227000</v>
      </c>
      <c r="I17" s="445"/>
      <c r="J17" s="445"/>
      <c r="K17" s="503"/>
    </row>
    <row r="18" spans="1:11" s="187" customFormat="1" ht="41.25" hidden="1" customHeight="1" x14ac:dyDescent="0.3">
      <c r="A18" s="13" t="s">
        <v>21</v>
      </c>
      <c r="B18" s="13" t="s">
        <v>22</v>
      </c>
      <c r="C18" s="13" t="s">
        <v>23</v>
      </c>
      <c r="D18" s="75" t="s">
        <v>24</v>
      </c>
      <c r="E18" s="188" t="s">
        <v>365</v>
      </c>
      <c r="F18" s="185" t="s">
        <v>366</v>
      </c>
      <c r="G18" s="235">
        <f t="shared" si="1"/>
        <v>0</v>
      </c>
      <c r="H18" s="364"/>
      <c r="I18" s="367"/>
      <c r="J18" s="367"/>
      <c r="K18" s="186"/>
    </row>
    <row r="19" spans="1:11" s="190" customFormat="1" ht="38.25" hidden="1" customHeight="1" x14ac:dyDescent="0.3">
      <c r="A19" s="189" t="s">
        <v>117</v>
      </c>
      <c r="B19" s="189" t="s">
        <v>118</v>
      </c>
      <c r="C19" s="189" t="s">
        <v>119</v>
      </c>
      <c r="D19" s="72" t="s">
        <v>120</v>
      </c>
      <c r="E19" s="188" t="s">
        <v>365</v>
      </c>
      <c r="F19" s="185" t="s">
        <v>366</v>
      </c>
      <c r="G19" s="235">
        <f t="shared" si="1"/>
        <v>0</v>
      </c>
      <c r="H19" s="368"/>
      <c r="I19" s="369"/>
      <c r="J19" s="370"/>
    </row>
    <row r="20" spans="1:11" s="191" customFormat="1" ht="40.5" hidden="1" customHeight="1" x14ac:dyDescent="0.3">
      <c r="A20" s="13" t="s">
        <v>121</v>
      </c>
      <c r="B20" s="13" t="s">
        <v>122</v>
      </c>
      <c r="C20" s="13" t="s">
        <v>119</v>
      </c>
      <c r="D20" s="24" t="s">
        <v>123</v>
      </c>
      <c r="E20" s="188" t="s">
        <v>365</v>
      </c>
      <c r="F20" s="185" t="s">
        <v>366</v>
      </c>
      <c r="G20" s="235">
        <f t="shared" si="1"/>
        <v>0</v>
      </c>
      <c r="H20" s="368"/>
      <c r="I20" s="369"/>
      <c r="J20" s="371"/>
    </row>
    <row r="21" spans="1:11" s="191" customFormat="1" ht="46.5" hidden="1" customHeight="1" x14ac:dyDescent="0.3">
      <c r="A21" s="189" t="s">
        <v>121</v>
      </c>
      <c r="B21" s="189" t="s">
        <v>122</v>
      </c>
      <c r="C21" s="189" t="s">
        <v>119</v>
      </c>
      <c r="D21" s="24" t="s">
        <v>123</v>
      </c>
      <c r="E21" s="188" t="s">
        <v>365</v>
      </c>
      <c r="F21" s="185" t="s">
        <v>366</v>
      </c>
      <c r="G21" s="235">
        <f t="shared" si="1"/>
        <v>0</v>
      </c>
      <c r="H21" s="368"/>
      <c r="I21" s="364"/>
      <c r="J21" s="371"/>
    </row>
    <row r="22" spans="1:11" s="193" customFormat="1" ht="36.75" hidden="1" customHeight="1" x14ac:dyDescent="0.3">
      <c r="A22" s="189" t="s">
        <v>125</v>
      </c>
      <c r="B22" s="189" t="s">
        <v>126</v>
      </c>
      <c r="C22" s="189" t="s">
        <v>119</v>
      </c>
      <c r="D22" s="192" t="s">
        <v>127</v>
      </c>
      <c r="E22" s="188" t="s">
        <v>365</v>
      </c>
      <c r="F22" s="185" t="s">
        <v>366</v>
      </c>
      <c r="G22" s="235">
        <f t="shared" si="1"/>
        <v>0</v>
      </c>
      <c r="H22" s="368"/>
      <c r="I22" s="364"/>
      <c r="J22" s="371"/>
    </row>
    <row r="23" spans="1:11" s="2" customFormat="1" ht="58.5" customHeight="1" x14ac:dyDescent="0.3">
      <c r="A23" s="7" t="s">
        <v>128</v>
      </c>
      <c r="B23" s="7" t="s">
        <v>129</v>
      </c>
      <c r="C23" s="7" t="s">
        <v>119</v>
      </c>
      <c r="D23" s="127" t="s">
        <v>130</v>
      </c>
      <c r="E23" s="197" t="s">
        <v>365</v>
      </c>
      <c r="F23" s="95" t="s">
        <v>366</v>
      </c>
      <c r="G23" s="329">
        <f t="shared" si="1"/>
        <v>227000</v>
      </c>
      <c r="H23" s="329">
        <v>227000</v>
      </c>
      <c r="I23" s="365"/>
      <c r="J23" s="377"/>
    </row>
    <row r="24" spans="1:11" s="2" customFormat="1" ht="75" hidden="1" customHeight="1" x14ac:dyDescent="0.3">
      <c r="A24" s="7" t="s">
        <v>131</v>
      </c>
      <c r="B24" s="7" t="s">
        <v>132</v>
      </c>
      <c r="C24" s="7" t="s">
        <v>133</v>
      </c>
      <c r="D24" s="394" t="s">
        <v>134</v>
      </c>
      <c r="E24" s="201" t="s">
        <v>367</v>
      </c>
      <c r="F24" s="95" t="s">
        <v>368</v>
      </c>
      <c r="G24" s="329">
        <f t="shared" si="1"/>
        <v>0</v>
      </c>
      <c r="H24" s="329"/>
      <c r="I24" s="365"/>
      <c r="J24" s="377"/>
    </row>
    <row r="25" spans="1:11" s="194" customFormat="1" ht="58.5" hidden="1" customHeight="1" x14ac:dyDescent="0.3">
      <c r="A25" s="13" t="s">
        <v>135</v>
      </c>
      <c r="B25" s="13" t="s">
        <v>136</v>
      </c>
      <c r="C25" s="13" t="s">
        <v>133</v>
      </c>
      <c r="D25" s="77" t="s">
        <v>137</v>
      </c>
      <c r="E25" s="184" t="s">
        <v>367</v>
      </c>
      <c r="F25" s="185" t="s">
        <v>368</v>
      </c>
      <c r="G25" s="235">
        <f t="shared" si="1"/>
        <v>0</v>
      </c>
      <c r="H25" s="368"/>
      <c r="I25" s="364"/>
      <c r="J25" s="373"/>
    </row>
    <row r="26" spans="1:11" s="190" customFormat="1" ht="45" hidden="1" customHeight="1" x14ac:dyDescent="0.3">
      <c r="A26" s="195" t="s">
        <v>369</v>
      </c>
      <c r="B26" s="189" t="s">
        <v>370</v>
      </c>
      <c r="C26" s="195" t="s">
        <v>133</v>
      </c>
      <c r="D26" s="192" t="s">
        <v>371</v>
      </c>
      <c r="E26" s="184" t="s">
        <v>372</v>
      </c>
      <c r="F26" s="185" t="s">
        <v>373</v>
      </c>
      <c r="G26" s="235">
        <f t="shared" si="1"/>
        <v>0</v>
      </c>
      <c r="H26" s="374"/>
      <c r="I26" s="375"/>
      <c r="J26" s="372"/>
    </row>
    <row r="27" spans="1:11" ht="83.25" hidden="1" customHeight="1" x14ac:dyDescent="0.3">
      <c r="A27" s="7" t="s">
        <v>141</v>
      </c>
      <c r="B27" s="7" t="s">
        <v>142</v>
      </c>
      <c r="C27" s="7" t="s">
        <v>133</v>
      </c>
      <c r="D27" s="202" t="s">
        <v>143</v>
      </c>
      <c r="E27" s="201" t="s">
        <v>367</v>
      </c>
      <c r="F27" s="95" t="s">
        <v>368</v>
      </c>
      <c r="G27" s="329">
        <f t="shared" si="1"/>
        <v>0</v>
      </c>
      <c r="H27" s="330"/>
      <c r="I27" s="365"/>
      <c r="J27" s="376"/>
    </row>
    <row r="28" spans="1:11" s="190" customFormat="1" ht="96" hidden="1" customHeight="1" x14ac:dyDescent="0.3">
      <c r="A28" s="195" t="s">
        <v>144</v>
      </c>
      <c r="B28" s="189" t="s">
        <v>145</v>
      </c>
      <c r="C28" s="195" t="s">
        <v>133</v>
      </c>
      <c r="D28" s="192" t="s">
        <v>146</v>
      </c>
      <c r="E28" s="184" t="s">
        <v>374</v>
      </c>
      <c r="F28" s="185" t="s">
        <v>375</v>
      </c>
      <c r="G28" s="235">
        <f t="shared" si="1"/>
        <v>0</v>
      </c>
      <c r="H28" s="235"/>
      <c r="I28" s="364"/>
      <c r="J28" s="382"/>
    </row>
    <row r="29" spans="1:11" s="190" customFormat="1" ht="44.25" hidden="1" customHeight="1" x14ac:dyDescent="0.3">
      <c r="A29" s="189" t="s">
        <v>147</v>
      </c>
      <c r="B29" s="189" t="s">
        <v>148</v>
      </c>
      <c r="C29" s="189" t="s">
        <v>149</v>
      </c>
      <c r="D29" s="192" t="s">
        <v>150</v>
      </c>
      <c r="E29" s="184"/>
      <c r="F29" s="185"/>
      <c r="G29" s="235">
        <f t="shared" si="1"/>
        <v>0</v>
      </c>
      <c r="H29" s="235"/>
      <c r="I29" s="364"/>
      <c r="J29" s="382"/>
    </row>
    <row r="30" spans="1:11" ht="79.5" hidden="1" customHeight="1" x14ac:dyDescent="0.3">
      <c r="A30" s="7" t="s">
        <v>151</v>
      </c>
      <c r="B30" s="7" t="s">
        <v>152</v>
      </c>
      <c r="C30" s="7" t="s">
        <v>37</v>
      </c>
      <c r="D30" s="91" t="s">
        <v>153</v>
      </c>
      <c r="E30" s="197" t="s">
        <v>376</v>
      </c>
      <c r="F30" s="95" t="s">
        <v>377</v>
      </c>
      <c r="G30" s="329">
        <f t="shared" si="1"/>
        <v>0</v>
      </c>
      <c r="H30" s="330"/>
      <c r="I30" s="365"/>
      <c r="J30" s="377"/>
    </row>
    <row r="31" spans="1:11" s="199" customFormat="1" ht="78.75" hidden="1" customHeight="1" x14ac:dyDescent="0.3">
      <c r="A31" s="7" t="s">
        <v>154</v>
      </c>
      <c r="B31" s="7" t="s">
        <v>155</v>
      </c>
      <c r="C31" s="226" t="s">
        <v>37</v>
      </c>
      <c r="D31" s="91" t="s">
        <v>156</v>
      </c>
      <c r="E31" s="197" t="s">
        <v>376</v>
      </c>
      <c r="F31" s="95" t="s">
        <v>377</v>
      </c>
      <c r="G31" s="329">
        <f t="shared" si="1"/>
        <v>0</v>
      </c>
      <c r="H31" s="329"/>
      <c r="I31" s="365"/>
      <c r="J31" s="378"/>
    </row>
    <row r="32" spans="1:11" s="191" customFormat="1" ht="60" hidden="1" customHeight="1" x14ac:dyDescent="0.3">
      <c r="A32" s="13" t="s">
        <v>157</v>
      </c>
      <c r="B32" s="13" t="s">
        <v>158</v>
      </c>
      <c r="C32" s="196" t="s">
        <v>37</v>
      </c>
      <c r="D32" s="161" t="s">
        <v>159</v>
      </c>
      <c r="E32" s="188" t="s">
        <v>376</v>
      </c>
      <c r="F32" s="185" t="s">
        <v>377</v>
      </c>
      <c r="G32" s="235">
        <f t="shared" si="1"/>
        <v>0</v>
      </c>
      <c r="H32" s="235"/>
      <c r="I32" s="364"/>
      <c r="J32" s="371"/>
    </row>
    <row r="33" spans="1:10" s="199" customFormat="1" ht="98.25" hidden="1" customHeight="1" x14ac:dyDescent="0.3">
      <c r="A33" s="8" t="s">
        <v>173</v>
      </c>
      <c r="B33" s="8" t="s">
        <v>174</v>
      </c>
      <c r="C33" s="84" t="s">
        <v>165</v>
      </c>
      <c r="D33" s="397" t="s">
        <v>175</v>
      </c>
      <c r="E33" s="197" t="s">
        <v>378</v>
      </c>
      <c r="F33" s="95" t="s">
        <v>379</v>
      </c>
      <c r="G33" s="329">
        <f t="shared" si="1"/>
        <v>0</v>
      </c>
      <c r="H33" s="329"/>
      <c r="I33" s="329"/>
      <c r="J33" s="329"/>
    </row>
    <row r="34" spans="1:10" s="191" customFormat="1" ht="65.25" hidden="1" customHeight="1" x14ac:dyDescent="0.3">
      <c r="A34" s="19" t="s">
        <v>163</v>
      </c>
      <c r="B34" s="19" t="s">
        <v>164</v>
      </c>
      <c r="C34" s="19" t="s">
        <v>165</v>
      </c>
      <c r="D34" s="20" t="s">
        <v>166</v>
      </c>
      <c r="E34" s="188" t="s">
        <v>380</v>
      </c>
      <c r="F34" s="501" t="s">
        <v>381</v>
      </c>
      <c r="G34" s="235">
        <f t="shared" si="1"/>
        <v>0</v>
      </c>
      <c r="H34" s="235"/>
      <c r="I34" s="235"/>
      <c r="J34" s="235"/>
    </row>
    <row r="35" spans="1:10" s="191" customFormat="1" ht="54.75" hidden="1" customHeight="1" x14ac:dyDescent="0.3">
      <c r="A35" s="19" t="s">
        <v>167</v>
      </c>
      <c r="B35" s="19" t="s">
        <v>168</v>
      </c>
      <c r="C35" s="19" t="s">
        <v>165</v>
      </c>
      <c r="D35" s="20" t="s">
        <v>169</v>
      </c>
      <c r="E35" s="188" t="s">
        <v>380</v>
      </c>
      <c r="F35" s="501" t="s">
        <v>381</v>
      </c>
      <c r="G35" s="235">
        <f t="shared" si="1"/>
        <v>0</v>
      </c>
      <c r="H35" s="235"/>
      <c r="I35" s="235"/>
      <c r="J35" s="235"/>
    </row>
    <row r="36" spans="1:10" s="199" customFormat="1" ht="94.9" hidden="1" customHeight="1" x14ac:dyDescent="0.3">
      <c r="A36" s="7" t="s">
        <v>176</v>
      </c>
      <c r="B36" s="7" t="s">
        <v>177</v>
      </c>
      <c r="C36" s="7" t="s">
        <v>165</v>
      </c>
      <c r="D36" s="10" t="s">
        <v>178</v>
      </c>
      <c r="E36" s="197" t="s">
        <v>380</v>
      </c>
      <c r="F36" s="198" t="s">
        <v>381</v>
      </c>
      <c r="G36" s="329">
        <f t="shared" si="1"/>
        <v>0</v>
      </c>
      <c r="H36" s="329"/>
      <c r="I36" s="365"/>
      <c r="J36" s="365"/>
    </row>
    <row r="37" spans="1:10" s="191" customFormat="1" ht="94.9" hidden="1" customHeight="1" x14ac:dyDescent="0.3">
      <c r="A37" s="189" t="s">
        <v>176</v>
      </c>
      <c r="B37" s="189" t="s">
        <v>177</v>
      </c>
      <c r="C37" s="189" t="s">
        <v>165</v>
      </c>
      <c r="D37" s="14" t="s">
        <v>178</v>
      </c>
      <c r="E37" s="188" t="s">
        <v>382</v>
      </c>
      <c r="F37" s="501" t="s">
        <v>383</v>
      </c>
      <c r="G37" s="235">
        <f t="shared" si="1"/>
        <v>0</v>
      </c>
      <c r="H37" s="235"/>
      <c r="I37" s="364"/>
      <c r="J37" s="364"/>
    </row>
    <row r="38" spans="1:10" s="191" customFormat="1" ht="94.9" hidden="1" customHeight="1" x14ac:dyDescent="0.3">
      <c r="A38" s="13" t="s">
        <v>179</v>
      </c>
      <c r="B38" s="13" t="s">
        <v>180</v>
      </c>
      <c r="C38" s="13" t="s">
        <v>60</v>
      </c>
      <c r="D38" s="14" t="s">
        <v>181</v>
      </c>
      <c r="E38" s="188" t="s">
        <v>384</v>
      </c>
      <c r="F38" s="501" t="s">
        <v>385</v>
      </c>
      <c r="G38" s="235">
        <f t="shared" si="1"/>
        <v>0</v>
      </c>
      <c r="H38" s="235"/>
      <c r="I38" s="364"/>
      <c r="J38" s="364"/>
    </row>
    <row r="39" spans="1:10" s="502" customFormat="1" ht="94.9" customHeight="1" x14ac:dyDescent="0.3">
      <c r="A39" s="128" t="s">
        <v>186</v>
      </c>
      <c r="B39" s="17" t="s">
        <v>40</v>
      </c>
      <c r="C39" s="17" t="s">
        <v>16</v>
      </c>
      <c r="D39" s="18" t="s">
        <v>41</v>
      </c>
      <c r="E39" s="197" t="s">
        <v>386</v>
      </c>
      <c r="F39" s="198" t="s">
        <v>387</v>
      </c>
      <c r="G39" s="329">
        <f t="shared" si="1"/>
        <v>-150849</v>
      </c>
      <c r="H39" s="329"/>
      <c r="I39" s="365">
        <v>-150849</v>
      </c>
      <c r="J39" s="365">
        <v>-150849</v>
      </c>
    </row>
    <row r="40" spans="1:10" s="502" customFormat="1" ht="63.6" customHeight="1" x14ac:dyDescent="0.3">
      <c r="A40" s="8" t="s">
        <v>356</v>
      </c>
      <c r="B40" s="8" t="s">
        <v>357</v>
      </c>
      <c r="C40" s="8" t="s">
        <v>16</v>
      </c>
      <c r="D40" s="9" t="s">
        <v>358</v>
      </c>
      <c r="E40" s="197" t="s">
        <v>365</v>
      </c>
      <c r="F40" s="95" t="s">
        <v>366</v>
      </c>
      <c r="G40" s="329">
        <f t="shared" si="1"/>
        <v>-253407.05</v>
      </c>
      <c r="H40" s="329"/>
      <c r="I40" s="365">
        <v>-253407.05</v>
      </c>
      <c r="J40" s="365">
        <v>-253407.05</v>
      </c>
    </row>
    <row r="41" spans="1:10" s="502" customFormat="1" ht="94.9" hidden="1" customHeight="1" x14ac:dyDescent="0.3">
      <c r="A41" s="13" t="s">
        <v>182</v>
      </c>
      <c r="B41" s="13" t="s">
        <v>183</v>
      </c>
      <c r="C41" s="13" t="s">
        <v>184</v>
      </c>
      <c r="D41" s="14" t="s">
        <v>185</v>
      </c>
      <c r="E41" s="188" t="s">
        <v>432</v>
      </c>
      <c r="F41" s="501" t="s">
        <v>433</v>
      </c>
      <c r="G41" s="235">
        <f t="shared" si="1"/>
        <v>0</v>
      </c>
      <c r="H41" s="235"/>
      <c r="I41" s="364"/>
      <c r="J41" s="364"/>
    </row>
    <row r="42" spans="1:10" s="200" customFormat="1" ht="94.9" hidden="1" customHeight="1" x14ac:dyDescent="0.3">
      <c r="A42" s="17" t="s">
        <v>356</v>
      </c>
      <c r="B42" s="17" t="s">
        <v>357</v>
      </c>
      <c r="C42" s="17" t="s">
        <v>16</v>
      </c>
      <c r="D42" s="18" t="s">
        <v>358</v>
      </c>
      <c r="E42" s="197" t="s">
        <v>365</v>
      </c>
      <c r="F42" s="95" t="s">
        <v>366</v>
      </c>
      <c r="G42" s="329">
        <f t="shared" si="1"/>
        <v>0</v>
      </c>
      <c r="H42" s="329"/>
      <c r="I42" s="365"/>
      <c r="J42" s="365"/>
    </row>
    <row r="43" spans="1:10" s="502" customFormat="1" ht="57" hidden="1" customHeight="1" x14ac:dyDescent="0.3">
      <c r="A43" s="13" t="s">
        <v>25</v>
      </c>
      <c r="B43" s="13" t="s">
        <v>26</v>
      </c>
      <c r="C43" s="13" t="s">
        <v>16</v>
      </c>
      <c r="D43" s="24" t="s">
        <v>27</v>
      </c>
      <c r="E43" s="188" t="s">
        <v>388</v>
      </c>
      <c r="F43" s="185" t="s">
        <v>389</v>
      </c>
      <c r="G43" s="235">
        <f t="shared" si="1"/>
        <v>0</v>
      </c>
      <c r="H43" s="235"/>
      <c r="I43" s="364"/>
      <c r="J43" s="364"/>
    </row>
    <row r="44" spans="1:10" s="190" customFormat="1" ht="63" hidden="1" customHeight="1" x14ac:dyDescent="0.3">
      <c r="A44" s="13" t="s">
        <v>17</v>
      </c>
      <c r="B44" s="13" t="s">
        <v>18</v>
      </c>
      <c r="C44" s="13" t="s">
        <v>19</v>
      </c>
      <c r="D44" s="14" t="s">
        <v>20</v>
      </c>
      <c r="E44" s="184" t="s">
        <v>390</v>
      </c>
      <c r="F44" s="185" t="s">
        <v>391</v>
      </c>
      <c r="G44" s="235">
        <f t="shared" si="1"/>
        <v>0</v>
      </c>
      <c r="H44" s="368"/>
      <c r="I44" s="364"/>
      <c r="J44" s="364"/>
    </row>
    <row r="45" spans="1:10" s="87" customFormat="1" ht="75" hidden="1" customHeight="1" x14ac:dyDescent="0.3">
      <c r="A45" s="13" t="s">
        <v>187</v>
      </c>
      <c r="B45" s="13" t="s">
        <v>188</v>
      </c>
      <c r="C45" s="13" t="s">
        <v>189</v>
      </c>
      <c r="D45" s="24" t="s">
        <v>190</v>
      </c>
      <c r="E45" s="188" t="s">
        <v>380</v>
      </c>
      <c r="F45" s="501" t="s">
        <v>381</v>
      </c>
      <c r="G45" s="235">
        <f t="shared" si="1"/>
        <v>0</v>
      </c>
      <c r="H45" s="368"/>
      <c r="I45" s="364"/>
      <c r="J45" s="372"/>
    </row>
    <row r="46" spans="1:10" s="87" customFormat="1" ht="60.75" hidden="1" customHeight="1" x14ac:dyDescent="0.3">
      <c r="A46" s="189" t="s">
        <v>203</v>
      </c>
      <c r="B46" s="189" t="s">
        <v>204</v>
      </c>
      <c r="C46" s="189" t="s">
        <v>19</v>
      </c>
      <c r="D46" s="500" t="s">
        <v>205</v>
      </c>
      <c r="E46" s="188" t="s">
        <v>392</v>
      </c>
      <c r="F46" s="501" t="s">
        <v>393</v>
      </c>
      <c r="G46" s="235">
        <f t="shared" si="1"/>
        <v>0</v>
      </c>
      <c r="H46" s="235"/>
      <c r="I46" s="364"/>
      <c r="J46" s="372"/>
    </row>
    <row r="47" spans="1:10" s="87" customFormat="1" ht="45.75" hidden="1" customHeight="1" x14ac:dyDescent="0.3">
      <c r="A47" s="13" t="s">
        <v>191</v>
      </c>
      <c r="B47" s="13" t="s">
        <v>192</v>
      </c>
      <c r="C47" s="13" t="s">
        <v>193</v>
      </c>
      <c r="D47" s="24" t="s">
        <v>194</v>
      </c>
      <c r="E47" s="188" t="s">
        <v>388</v>
      </c>
      <c r="F47" s="185" t="s">
        <v>389</v>
      </c>
      <c r="G47" s="235">
        <f t="shared" si="1"/>
        <v>0</v>
      </c>
      <c r="H47" s="235"/>
      <c r="I47" s="364"/>
      <c r="J47" s="364"/>
    </row>
    <row r="48" spans="1:10" ht="78.75" hidden="1" customHeight="1" x14ac:dyDescent="0.3">
      <c r="A48" s="7" t="s">
        <v>206</v>
      </c>
      <c r="B48" s="7" t="s">
        <v>207</v>
      </c>
      <c r="C48" s="7" t="s">
        <v>19</v>
      </c>
      <c r="D48" s="202" t="s">
        <v>208</v>
      </c>
      <c r="E48" s="197" t="s">
        <v>628</v>
      </c>
      <c r="F48" s="95" t="s">
        <v>629</v>
      </c>
      <c r="G48" s="329">
        <f t="shared" si="1"/>
        <v>0</v>
      </c>
      <c r="H48" s="379"/>
      <c r="I48" s="365"/>
      <c r="J48" s="376"/>
    </row>
    <row r="49" spans="1:11" ht="78" hidden="1" customHeight="1" x14ac:dyDescent="0.3">
      <c r="A49" s="7" t="s">
        <v>209</v>
      </c>
      <c r="B49" s="7" t="s">
        <v>210</v>
      </c>
      <c r="C49" s="203" t="s">
        <v>211</v>
      </c>
      <c r="D49" s="204" t="s">
        <v>212</v>
      </c>
      <c r="E49" s="197" t="s">
        <v>630</v>
      </c>
      <c r="F49" s="198" t="s">
        <v>631</v>
      </c>
      <c r="G49" s="329">
        <f t="shared" si="1"/>
        <v>0</v>
      </c>
      <c r="H49" s="330"/>
      <c r="I49" s="365"/>
      <c r="J49" s="365"/>
    </row>
    <row r="50" spans="1:11" ht="57.75" hidden="1" customHeight="1" x14ac:dyDescent="0.3">
      <c r="A50" s="17" t="s">
        <v>578</v>
      </c>
      <c r="B50" s="8" t="s">
        <v>579</v>
      </c>
      <c r="C50" s="11"/>
      <c r="D50" s="204" t="s">
        <v>580</v>
      </c>
      <c r="E50" s="201" t="s">
        <v>627</v>
      </c>
      <c r="F50" s="95" t="s">
        <v>391</v>
      </c>
      <c r="G50" s="329">
        <f t="shared" si="1"/>
        <v>0</v>
      </c>
      <c r="H50" s="330"/>
      <c r="I50" s="365"/>
      <c r="J50" s="376"/>
    </row>
    <row r="51" spans="1:11" ht="77.25" hidden="1" customHeight="1" x14ac:dyDescent="0.3">
      <c r="A51" s="11" t="s">
        <v>214</v>
      </c>
      <c r="B51" s="8" t="s">
        <v>215</v>
      </c>
      <c r="C51" s="11" t="s">
        <v>216</v>
      </c>
      <c r="D51" s="12" t="s">
        <v>217</v>
      </c>
      <c r="E51" s="197" t="s">
        <v>394</v>
      </c>
      <c r="F51" s="95" t="s">
        <v>395</v>
      </c>
      <c r="G51" s="329">
        <f t="shared" si="1"/>
        <v>0</v>
      </c>
      <c r="H51" s="380"/>
      <c r="I51" s="365"/>
      <c r="J51" s="376"/>
    </row>
    <row r="52" spans="1:11" s="190" customFormat="1" ht="61.5" hidden="1" customHeight="1" x14ac:dyDescent="0.3">
      <c r="A52" s="189" t="s">
        <v>3</v>
      </c>
      <c r="B52" s="189" t="s">
        <v>28</v>
      </c>
      <c r="C52" s="189" t="s">
        <v>29</v>
      </c>
      <c r="D52" s="500" t="s">
        <v>30</v>
      </c>
      <c r="E52" s="184" t="s">
        <v>374</v>
      </c>
      <c r="F52" s="185" t="s">
        <v>375</v>
      </c>
      <c r="G52" s="235">
        <f t="shared" si="1"/>
        <v>0</v>
      </c>
      <c r="H52" s="368"/>
      <c r="I52" s="364"/>
      <c r="J52" s="382"/>
    </row>
    <row r="53" spans="1:11" s="190" customFormat="1" ht="57.75" hidden="1" customHeight="1" x14ac:dyDescent="0.3">
      <c r="A53" s="189" t="s">
        <v>3</v>
      </c>
      <c r="B53" s="189" t="s">
        <v>28</v>
      </c>
      <c r="C53" s="189" t="s">
        <v>29</v>
      </c>
      <c r="D53" s="500" t="s">
        <v>30</v>
      </c>
      <c r="E53" s="184" t="s">
        <v>396</v>
      </c>
      <c r="F53" s="185" t="s">
        <v>397</v>
      </c>
      <c r="G53" s="235">
        <f t="shared" si="1"/>
        <v>0</v>
      </c>
      <c r="H53" s="368"/>
      <c r="I53" s="364"/>
      <c r="J53" s="364"/>
    </row>
    <row r="54" spans="1:11" s="190" customFormat="1" ht="43.5" hidden="1" customHeight="1" x14ac:dyDescent="0.3">
      <c r="A54" s="189" t="s">
        <v>3</v>
      </c>
      <c r="B54" s="189" t="s">
        <v>28</v>
      </c>
      <c r="C54" s="189" t="s">
        <v>29</v>
      </c>
      <c r="D54" s="500" t="s">
        <v>30</v>
      </c>
      <c r="E54" s="184" t="s">
        <v>390</v>
      </c>
      <c r="F54" s="185" t="s">
        <v>391</v>
      </c>
      <c r="G54" s="235">
        <f t="shared" si="1"/>
        <v>0</v>
      </c>
      <c r="H54" s="368"/>
      <c r="I54" s="364"/>
      <c r="J54" s="364"/>
    </row>
    <row r="55" spans="1:11" ht="80.25" hidden="1" customHeight="1" x14ac:dyDescent="0.3">
      <c r="A55" s="8" t="s">
        <v>7</v>
      </c>
      <c r="B55" s="8" t="s">
        <v>31</v>
      </c>
      <c r="C55" s="8" t="s">
        <v>29</v>
      </c>
      <c r="D55" s="197" t="s">
        <v>8</v>
      </c>
      <c r="E55" s="201" t="s">
        <v>627</v>
      </c>
      <c r="F55" s="95" t="s">
        <v>391</v>
      </c>
      <c r="G55" s="329">
        <f t="shared" si="1"/>
        <v>0</v>
      </c>
      <c r="H55" s="330"/>
      <c r="I55" s="365"/>
      <c r="J55" s="365"/>
    </row>
    <row r="56" spans="1:11" s="87" customFormat="1" ht="47.25" hidden="1" customHeight="1" x14ac:dyDescent="0.3">
      <c r="A56" s="26" t="s">
        <v>46</v>
      </c>
      <c r="B56" s="508"/>
      <c r="C56" s="508"/>
      <c r="D56" s="27" t="s">
        <v>47</v>
      </c>
      <c r="E56" s="509"/>
      <c r="F56" s="510"/>
      <c r="G56" s="511">
        <f>SUM(G57)</f>
        <v>0</v>
      </c>
      <c r="H56" s="511">
        <f t="shared" ref="H56:J56" si="2">SUM(H57)</f>
        <v>0</v>
      </c>
      <c r="I56" s="511">
        <f t="shared" si="2"/>
        <v>0</v>
      </c>
      <c r="J56" s="511">
        <f t="shared" si="2"/>
        <v>0</v>
      </c>
    </row>
    <row r="57" spans="1:11" s="87" customFormat="1" ht="45.75" hidden="1" customHeight="1" x14ac:dyDescent="0.3">
      <c r="A57" s="26" t="s">
        <v>48</v>
      </c>
      <c r="B57" s="508"/>
      <c r="C57" s="508"/>
      <c r="D57" s="27" t="s">
        <v>47</v>
      </c>
      <c r="E57" s="509"/>
      <c r="F57" s="510"/>
      <c r="G57" s="511">
        <f>SUM(G58:G60)</f>
        <v>0</v>
      </c>
      <c r="H57" s="511">
        <f t="shared" ref="H57:J57" si="3">SUM(H58:H60)</f>
        <v>0</v>
      </c>
      <c r="I57" s="511">
        <f t="shared" si="3"/>
        <v>0</v>
      </c>
      <c r="J57" s="511">
        <f t="shared" si="3"/>
        <v>0</v>
      </c>
      <c r="K57" s="512">
        <f>SUM(H57:I57)</f>
        <v>0</v>
      </c>
    </row>
    <row r="58" spans="1:11" s="87" customFormat="1" ht="98.25" hidden="1" customHeight="1" x14ac:dyDescent="0.3">
      <c r="A58" s="195" t="s">
        <v>52</v>
      </c>
      <c r="B58" s="195" t="s">
        <v>401</v>
      </c>
      <c r="C58" s="513" t="s">
        <v>53</v>
      </c>
      <c r="D58" s="161" t="s">
        <v>402</v>
      </c>
      <c r="E58" s="184" t="s">
        <v>403</v>
      </c>
      <c r="F58" s="501" t="s">
        <v>404</v>
      </c>
      <c r="G58" s="368">
        <f t="shared" ref="G58" si="4">SUM(H58:I58)</f>
        <v>0</v>
      </c>
      <c r="H58" s="368"/>
      <c r="I58" s="367"/>
      <c r="J58" s="381"/>
      <c r="K58" s="102"/>
    </row>
    <row r="59" spans="1:11" s="87" customFormat="1" ht="57" hidden="1" customHeight="1" x14ac:dyDescent="0.3">
      <c r="A59" s="23" t="s">
        <v>245</v>
      </c>
      <c r="B59" s="23" t="s">
        <v>246</v>
      </c>
      <c r="C59" s="23" t="s">
        <v>243</v>
      </c>
      <c r="D59" s="161" t="s">
        <v>247</v>
      </c>
      <c r="E59" s="188" t="s">
        <v>376</v>
      </c>
      <c r="F59" s="185" t="s">
        <v>377</v>
      </c>
      <c r="G59" s="235">
        <f>SUM(H59:I59)</f>
        <v>0</v>
      </c>
      <c r="H59" s="368"/>
      <c r="I59" s="367"/>
      <c r="J59" s="381"/>
      <c r="K59" s="101"/>
    </row>
    <row r="60" spans="1:11" s="190" customFormat="1" ht="42" hidden="1" customHeight="1" x14ac:dyDescent="0.3">
      <c r="A60" s="189" t="s">
        <v>405</v>
      </c>
      <c r="B60" s="189" t="s">
        <v>200</v>
      </c>
      <c r="C60" s="189" t="s">
        <v>201</v>
      </c>
      <c r="D60" s="210" t="s">
        <v>202</v>
      </c>
      <c r="E60" s="188" t="s">
        <v>406</v>
      </c>
      <c r="F60" s="185"/>
      <c r="G60" s="235"/>
      <c r="H60" s="364"/>
      <c r="I60" s="364"/>
      <c r="J60" s="382"/>
    </row>
    <row r="61" spans="1:11" s="2" customFormat="1" ht="60" hidden="1" customHeight="1" x14ac:dyDescent="0.3">
      <c r="A61" s="5" t="s">
        <v>55</v>
      </c>
      <c r="B61" s="5"/>
      <c r="C61" s="5"/>
      <c r="D61" s="21" t="s">
        <v>56</v>
      </c>
      <c r="E61" s="211"/>
      <c r="F61" s="208"/>
      <c r="G61" s="281">
        <f>SUM(G62)</f>
        <v>0</v>
      </c>
      <c r="H61" s="281">
        <f t="shared" ref="H61:J61" si="5">SUM(H62)</f>
        <v>0</v>
      </c>
      <c r="I61" s="281">
        <f t="shared" si="5"/>
        <v>0</v>
      </c>
      <c r="J61" s="281">
        <f t="shared" si="5"/>
        <v>0</v>
      </c>
    </row>
    <row r="62" spans="1:11" s="2" customFormat="1" ht="57.75" hidden="1" customHeight="1" x14ac:dyDescent="0.3">
      <c r="A62" s="5" t="s">
        <v>57</v>
      </c>
      <c r="B62" s="5"/>
      <c r="C62" s="5"/>
      <c r="D62" s="21" t="s">
        <v>56</v>
      </c>
      <c r="E62" s="211"/>
      <c r="F62" s="208"/>
      <c r="G62" s="366">
        <f>SUM(G63:G67)</f>
        <v>0</v>
      </c>
      <c r="H62" s="366">
        <f>SUM(H63:H67)</f>
        <v>0</v>
      </c>
      <c r="I62" s="366">
        <f>SUM(I63:I67)</f>
        <v>0</v>
      </c>
      <c r="J62" s="366">
        <f>SUM(J63:J67)</f>
        <v>0</v>
      </c>
      <c r="K62" s="209">
        <f>SUM(H62:I62)</f>
        <v>0</v>
      </c>
    </row>
    <row r="63" spans="1:11" s="2" customFormat="1" ht="76.5" hidden="1" customHeight="1" x14ac:dyDescent="0.3">
      <c r="A63" s="96" t="s">
        <v>407</v>
      </c>
      <c r="B63" s="96" t="s">
        <v>408</v>
      </c>
      <c r="C63" s="90" t="s">
        <v>264</v>
      </c>
      <c r="D63" s="91" t="s">
        <v>409</v>
      </c>
      <c r="E63" s="197" t="s">
        <v>410</v>
      </c>
      <c r="F63" s="198" t="s">
        <v>411</v>
      </c>
      <c r="G63" s="329"/>
      <c r="H63" s="365"/>
      <c r="I63" s="365"/>
      <c r="J63" s="377"/>
    </row>
    <row r="64" spans="1:11" s="2" customFormat="1" ht="79.5" hidden="1" customHeight="1" x14ac:dyDescent="0.3">
      <c r="A64" s="96" t="s">
        <v>412</v>
      </c>
      <c r="B64" s="212" t="s">
        <v>413</v>
      </c>
      <c r="C64" s="213" t="s">
        <v>239</v>
      </c>
      <c r="D64" s="91" t="s">
        <v>414</v>
      </c>
      <c r="E64" s="197" t="s">
        <v>410</v>
      </c>
      <c r="F64" s="198" t="s">
        <v>411</v>
      </c>
      <c r="G64" s="329"/>
      <c r="H64" s="365"/>
      <c r="I64" s="365"/>
      <c r="J64" s="377"/>
    </row>
    <row r="65" spans="1:11" s="214" customFormat="1" ht="78.75" hidden="1" customHeight="1" x14ac:dyDescent="0.3">
      <c r="A65" s="96" t="s">
        <v>415</v>
      </c>
      <c r="B65" s="96" t="s">
        <v>416</v>
      </c>
      <c r="C65" s="90" t="s">
        <v>239</v>
      </c>
      <c r="D65" s="91" t="s">
        <v>417</v>
      </c>
      <c r="E65" s="197" t="s">
        <v>410</v>
      </c>
      <c r="F65" s="198" t="s">
        <v>411</v>
      </c>
      <c r="G65" s="329"/>
      <c r="H65" s="365"/>
      <c r="I65" s="365"/>
      <c r="J65" s="383"/>
    </row>
    <row r="66" spans="1:11" s="214" customFormat="1" ht="78.75" hidden="1" customHeight="1" x14ac:dyDescent="0.3">
      <c r="A66" s="97" t="s">
        <v>262</v>
      </c>
      <c r="B66" s="97" t="s">
        <v>263</v>
      </c>
      <c r="C66" s="22" t="s">
        <v>264</v>
      </c>
      <c r="D66" s="98" t="s">
        <v>418</v>
      </c>
      <c r="E66" s="197" t="s">
        <v>410</v>
      </c>
      <c r="F66" s="198" t="s">
        <v>411</v>
      </c>
      <c r="G66" s="329"/>
      <c r="H66" s="365"/>
      <c r="I66" s="365"/>
      <c r="J66" s="383"/>
    </row>
    <row r="67" spans="1:11" s="214" customFormat="1" ht="79.5" hidden="1" customHeight="1" x14ac:dyDescent="0.3">
      <c r="A67" s="96" t="s">
        <v>266</v>
      </c>
      <c r="B67" s="96" t="s">
        <v>148</v>
      </c>
      <c r="C67" s="22" t="s">
        <v>149</v>
      </c>
      <c r="D67" s="98" t="s">
        <v>150</v>
      </c>
      <c r="E67" s="197" t="s">
        <v>410</v>
      </c>
      <c r="F67" s="198" t="s">
        <v>411</v>
      </c>
      <c r="G67" s="329"/>
      <c r="H67" s="365"/>
      <c r="I67" s="365"/>
      <c r="J67" s="383"/>
    </row>
    <row r="68" spans="1:11" s="2" customFormat="1" ht="57" hidden="1" customHeight="1" x14ac:dyDescent="0.3">
      <c r="A68" s="5" t="s">
        <v>68</v>
      </c>
      <c r="B68" s="5"/>
      <c r="C68" s="5"/>
      <c r="D68" s="29" t="s">
        <v>69</v>
      </c>
      <c r="E68" s="215"/>
      <c r="F68" s="216"/>
      <c r="G68" s="281">
        <f>SUM(G69)</f>
        <v>0</v>
      </c>
      <c r="H68" s="281">
        <f t="shared" ref="H68:J68" si="6">SUM(H69)</f>
        <v>0</v>
      </c>
      <c r="I68" s="281">
        <f t="shared" si="6"/>
        <v>0</v>
      </c>
      <c r="J68" s="281">
        <f t="shared" si="6"/>
        <v>0</v>
      </c>
    </row>
    <row r="69" spans="1:11" s="2" customFormat="1" ht="60" hidden="1" customHeight="1" x14ac:dyDescent="0.3">
      <c r="A69" s="5" t="s">
        <v>70</v>
      </c>
      <c r="B69" s="5"/>
      <c r="C69" s="5"/>
      <c r="D69" s="29" t="s">
        <v>69</v>
      </c>
      <c r="E69" s="215"/>
      <c r="F69" s="216"/>
      <c r="G69" s="281">
        <f>SUM(G70:G72)</f>
        <v>0</v>
      </c>
      <c r="H69" s="281">
        <f t="shared" ref="H69:J69" si="7">SUM(H70:H72)</f>
        <v>0</v>
      </c>
      <c r="I69" s="281">
        <f t="shared" si="7"/>
        <v>0</v>
      </c>
      <c r="J69" s="281">
        <f t="shared" si="7"/>
        <v>0</v>
      </c>
      <c r="K69" s="209">
        <f>SUM(H69:I69)</f>
        <v>0</v>
      </c>
    </row>
    <row r="70" spans="1:11" s="2" customFormat="1" ht="59.25" hidden="1" customHeight="1" x14ac:dyDescent="0.3">
      <c r="A70" s="17" t="s">
        <v>276</v>
      </c>
      <c r="B70" s="17" t="s">
        <v>277</v>
      </c>
      <c r="C70" s="17" t="s">
        <v>278</v>
      </c>
      <c r="D70" s="250" t="s">
        <v>279</v>
      </c>
      <c r="E70" s="197" t="s">
        <v>419</v>
      </c>
      <c r="F70" s="198" t="s">
        <v>420</v>
      </c>
      <c r="G70" s="329">
        <f t="shared" ref="G70:G85" si="8">SUM(H70:I70)</f>
        <v>0</v>
      </c>
      <c r="H70" s="330"/>
      <c r="I70" s="363"/>
      <c r="J70" s="363"/>
      <c r="K70" s="209"/>
    </row>
    <row r="71" spans="1:11" s="2" customFormat="1" ht="60" hidden="1" customHeight="1" x14ac:dyDescent="0.3">
      <c r="A71" s="17" t="s">
        <v>280</v>
      </c>
      <c r="B71" s="17" t="s">
        <v>281</v>
      </c>
      <c r="C71" s="17" t="s">
        <v>278</v>
      </c>
      <c r="D71" s="25" t="s">
        <v>282</v>
      </c>
      <c r="E71" s="197" t="s">
        <v>419</v>
      </c>
      <c r="F71" s="198" t="s">
        <v>420</v>
      </c>
      <c r="G71" s="329">
        <f t="shared" si="8"/>
        <v>0</v>
      </c>
      <c r="H71" s="365"/>
      <c r="I71" s="365"/>
      <c r="J71" s="365"/>
    </row>
    <row r="72" spans="1:11" s="87" customFormat="1" ht="57.75" hidden="1" customHeight="1" x14ac:dyDescent="0.3">
      <c r="A72" s="17" t="s">
        <v>71</v>
      </c>
      <c r="B72" s="17" t="s">
        <v>72</v>
      </c>
      <c r="C72" s="17" t="s">
        <v>16</v>
      </c>
      <c r="D72" s="25" t="s">
        <v>73</v>
      </c>
      <c r="E72" s="197" t="s">
        <v>419</v>
      </c>
      <c r="F72" s="198" t="s">
        <v>420</v>
      </c>
      <c r="G72" s="329">
        <f t="shared" si="8"/>
        <v>0</v>
      </c>
      <c r="H72" s="364"/>
      <c r="I72" s="365"/>
      <c r="J72" s="365"/>
    </row>
    <row r="73" spans="1:11" s="87" customFormat="1" ht="54" customHeight="1" x14ac:dyDescent="0.3">
      <c r="A73" s="5" t="s">
        <v>311</v>
      </c>
      <c r="B73" s="240"/>
      <c r="C73" s="240"/>
      <c r="D73" s="29" t="s">
        <v>87</v>
      </c>
      <c r="E73" s="205"/>
      <c r="F73" s="206"/>
      <c r="G73" s="281">
        <f t="shared" si="8"/>
        <v>-10000</v>
      </c>
      <c r="H73" s="366">
        <f>SUM(H74)</f>
        <v>-10000</v>
      </c>
      <c r="I73" s="366">
        <f t="shared" ref="I73:J73" si="9">SUM(I74)</f>
        <v>0</v>
      </c>
      <c r="J73" s="366">
        <f t="shared" si="9"/>
        <v>0</v>
      </c>
    </row>
    <row r="74" spans="1:11" s="87" customFormat="1" ht="57" customHeight="1" x14ac:dyDescent="0.3">
      <c r="A74" s="5" t="s">
        <v>312</v>
      </c>
      <c r="B74" s="240"/>
      <c r="C74" s="240"/>
      <c r="D74" s="29" t="s">
        <v>87</v>
      </c>
      <c r="E74" s="205"/>
      <c r="F74" s="206"/>
      <c r="G74" s="366">
        <f>SUM(G75:G78)</f>
        <v>-10000</v>
      </c>
      <c r="H74" s="366">
        <f t="shared" ref="H74:J74" si="10">SUM(H75:H78)</f>
        <v>-10000</v>
      </c>
      <c r="I74" s="366">
        <f t="shared" si="10"/>
        <v>0</v>
      </c>
      <c r="J74" s="366">
        <f t="shared" si="10"/>
        <v>0</v>
      </c>
      <c r="K74" s="209">
        <f>SUM(H74:I74)</f>
        <v>-10000</v>
      </c>
    </row>
    <row r="75" spans="1:11" s="87" customFormat="1" ht="72.599999999999994" customHeight="1" x14ac:dyDescent="0.3">
      <c r="A75" s="22" t="s">
        <v>644</v>
      </c>
      <c r="B75" s="22" t="s">
        <v>148</v>
      </c>
      <c r="C75" s="22" t="s">
        <v>149</v>
      </c>
      <c r="D75" s="248" t="s">
        <v>150</v>
      </c>
      <c r="E75" s="201" t="s">
        <v>660</v>
      </c>
      <c r="F75" s="95" t="s">
        <v>368</v>
      </c>
      <c r="G75" s="329">
        <f t="shared" ref="G75" si="11">SUM(H75:I75)</f>
        <v>-10000</v>
      </c>
      <c r="H75" s="445">
        <v>-10000</v>
      </c>
      <c r="I75" s="385"/>
      <c r="J75" s="385"/>
    </row>
    <row r="76" spans="1:11" s="87" customFormat="1" ht="57.75" hidden="1" customHeight="1" x14ac:dyDescent="0.3">
      <c r="A76" s="17" t="s">
        <v>555</v>
      </c>
      <c r="B76" s="17" t="s">
        <v>277</v>
      </c>
      <c r="C76" s="17" t="s">
        <v>278</v>
      </c>
      <c r="D76" s="250" t="s">
        <v>279</v>
      </c>
      <c r="E76" s="197" t="s">
        <v>419</v>
      </c>
      <c r="F76" s="198" t="s">
        <v>420</v>
      </c>
      <c r="G76" s="329">
        <f t="shared" si="8"/>
        <v>0</v>
      </c>
      <c r="H76" s="365"/>
      <c r="I76" s="365"/>
      <c r="J76" s="365"/>
    </row>
    <row r="77" spans="1:11" s="87" customFormat="1" ht="57.75" hidden="1" customHeight="1" x14ac:dyDescent="0.3">
      <c r="A77" s="17" t="s">
        <v>556</v>
      </c>
      <c r="B77" s="17" t="s">
        <v>281</v>
      </c>
      <c r="C77" s="17" t="s">
        <v>278</v>
      </c>
      <c r="D77" s="25" t="s">
        <v>282</v>
      </c>
      <c r="E77" s="197" t="s">
        <v>419</v>
      </c>
      <c r="F77" s="198" t="s">
        <v>420</v>
      </c>
      <c r="G77" s="329">
        <f t="shared" si="8"/>
        <v>0</v>
      </c>
      <c r="H77" s="365"/>
      <c r="I77" s="365"/>
      <c r="J77" s="365"/>
    </row>
    <row r="78" spans="1:11" s="87" customFormat="1" ht="57.75" hidden="1" customHeight="1" x14ac:dyDescent="0.3">
      <c r="A78" s="61" t="s">
        <v>557</v>
      </c>
      <c r="B78" s="61" t="s">
        <v>72</v>
      </c>
      <c r="C78" s="61" t="s">
        <v>16</v>
      </c>
      <c r="D78" s="505" t="s">
        <v>73</v>
      </c>
      <c r="E78" s="188" t="s">
        <v>419</v>
      </c>
      <c r="F78" s="501" t="s">
        <v>420</v>
      </c>
      <c r="G78" s="235">
        <f t="shared" si="8"/>
        <v>0</v>
      </c>
      <c r="H78" s="364"/>
      <c r="I78" s="364"/>
      <c r="J78" s="364"/>
    </row>
    <row r="79" spans="1:11" s="87" customFormat="1" ht="73.150000000000006" customHeight="1" x14ac:dyDescent="0.3">
      <c r="A79" s="5" t="s">
        <v>425</v>
      </c>
      <c r="B79" s="240"/>
      <c r="C79" s="240"/>
      <c r="D79" s="29" t="s">
        <v>85</v>
      </c>
      <c r="E79" s="205"/>
      <c r="F79" s="206"/>
      <c r="G79" s="281">
        <f t="shared" si="8"/>
        <v>150849</v>
      </c>
      <c r="H79" s="366">
        <f>SUM(H80)</f>
        <v>0</v>
      </c>
      <c r="I79" s="366">
        <f t="shared" ref="I79:J79" si="12">SUM(I80)</f>
        <v>150849</v>
      </c>
      <c r="J79" s="366">
        <f t="shared" si="12"/>
        <v>150849</v>
      </c>
    </row>
    <row r="80" spans="1:11" s="87" customFormat="1" ht="77.45" customHeight="1" x14ac:dyDescent="0.3">
      <c r="A80" s="5" t="s">
        <v>426</v>
      </c>
      <c r="B80" s="240"/>
      <c r="C80" s="240"/>
      <c r="D80" s="29" t="s">
        <v>85</v>
      </c>
      <c r="E80" s="205"/>
      <c r="F80" s="206"/>
      <c r="G80" s="281">
        <f>SUM(G82:G89)</f>
        <v>150849</v>
      </c>
      <c r="H80" s="281">
        <f>SUM(H82:H89)</f>
        <v>0</v>
      </c>
      <c r="I80" s="281">
        <f t="shared" ref="I80:J80" si="13">SUM(I82:I89)</f>
        <v>150849</v>
      </c>
      <c r="J80" s="281">
        <f t="shared" si="13"/>
        <v>150849</v>
      </c>
      <c r="K80" s="209">
        <f>SUM(H80:I80)</f>
        <v>150849</v>
      </c>
    </row>
    <row r="81" spans="1:11" s="87" customFormat="1" ht="96.75" hidden="1" customHeight="1" x14ac:dyDescent="0.3">
      <c r="A81" s="23" t="s">
        <v>562</v>
      </c>
      <c r="B81" s="23" t="s">
        <v>171</v>
      </c>
      <c r="C81" s="13" t="s">
        <v>165</v>
      </c>
      <c r="D81" s="228" t="s">
        <v>172</v>
      </c>
      <c r="E81" s="184" t="s">
        <v>380</v>
      </c>
      <c r="F81" s="501" t="s">
        <v>563</v>
      </c>
      <c r="G81" s="235">
        <f t="shared" si="8"/>
        <v>0</v>
      </c>
      <c r="H81" s="506"/>
      <c r="I81" s="381"/>
      <c r="J81" s="381"/>
    </row>
    <row r="82" spans="1:11" s="87" customFormat="1" ht="96.75" hidden="1" customHeight="1" x14ac:dyDescent="0.3">
      <c r="A82" s="22" t="s">
        <v>585</v>
      </c>
      <c r="B82" s="22" t="s">
        <v>174</v>
      </c>
      <c r="C82" s="8" t="s">
        <v>165</v>
      </c>
      <c r="D82" s="388" t="s">
        <v>175</v>
      </c>
      <c r="E82" s="201" t="s">
        <v>380</v>
      </c>
      <c r="F82" s="198" t="s">
        <v>563</v>
      </c>
      <c r="G82" s="329">
        <f t="shared" si="8"/>
        <v>0</v>
      </c>
      <c r="H82" s="253"/>
      <c r="I82" s="381"/>
      <c r="J82" s="381"/>
    </row>
    <row r="83" spans="1:11" s="87" customFormat="1" ht="96.75" hidden="1" customHeight="1" x14ac:dyDescent="0.3">
      <c r="A83" s="22" t="s">
        <v>589</v>
      </c>
      <c r="B83" s="22" t="s">
        <v>590</v>
      </c>
      <c r="C83" s="8" t="s">
        <v>592</v>
      </c>
      <c r="D83" s="197" t="s">
        <v>591</v>
      </c>
      <c r="E83" s="197" t="s">
        <v>380</v>
      </c>
      <c r="F83" s="198" t="s">
        <v>381</v>
      </c>
      <c r="G83" s="329">
        <f t="shared" si="8"/>
        <v>0</v>
      </c>
      <c r="H83" s="445"/>
      <c r="I83" s="381"/>
      <c r="J83" s="381"/>
    </row>
    <row r="84" spans="1:11" s="87" customFormat="1" ht="108.75" hidden="1" customHeight="1" x14ac:dyDescent="0.3">
      <c r="A84" s="22" t="s">
        <v>542</v>
      </c>
      <c r="B84" s="22" t="s">
        <v>40</v>
      </c>
      <c r="C84" s="8" t="s">
        <v>16</v>
      </c>
      <c r="D84" s="197" t="s">
        <v>41</v>
      </c>
      <c r="E84" s="197" t="s">
        <v>400</v>
      </c>
      <c r="F84" s="198" t="s">
        <v>633</v>
      </c>
      <c r="G84" s="329">
        <f t="shared" si="8"/>
        <v>0</v>
      </c>
      <c r="H84" s="253"/>
      <c r="I84" s="445"/>
      <c r="J84" s="445"/>
    </row>
    <row r="85" spans="1:11" s="87" customFormat="1" ht="97.5" customHeight="1" x14ac:dyDescent="0.3">
      <c r="A85" s="22" t="s">
        <v>542</v>
      </c>
      <c r="B85" s="22" t="s">
        <v>40</v>
      </c>
      <c r="C85" s="8" t="s">
        <v>16</v>
      </c>
      <c r="D85" s="197" t="s">
        <v>41</v>
      </c>
      <c r="E85" s="197" t="s">
        <v>386</v>
      </c>
      <c r="F85" s="198" t="s">
        <v>387</v>
      </c>
      <c r="G85" s="329">
        <f t="shared" si="8"/>
        <v>150849</v>
      </c>
      <c r="H85" s="253"/>
      <c r="I85" s="445">
        <v>150849</v>
      </c>
      <c r="J85" s="445">
        <v>150849</v>
      </c>
    </row>
    <row r="86" spans="1:11" s="87" customFormat="1" ht="147" customHeight="1" x14ac:dyDescent="0.3">
      <c r="A86" s="22" t="s">
        <v>542</v>
      </c>
      <c r="B86" s="22" t="s">
        <v>40</v>
      </c>
      <c r="C86" s="8" t="s">
        <v>16</v>
      </c>
      <c r="D86" s="197" t="s">
        <v>41</v>
      </c>
      <c r="E86" s="201" t="s">
        <v>398</v>
      </c>
      <c r="F86" s="198" t="s">
        <v>399</v>
      </c>
      <c r="G86" s="329">
        <f t="shared" ref="G86:G89" si="14">SUM(H86:I86)</f>
        <v>-44645</v>
      </c>
      <c r="H86" s="365"/>
      <c r="I86" s="365">
        <v>-44645</v>
      </c>
      <c r="J86" s="365">
        <v>-44645</v>
      </c>
    </row>
    <row r="87" spans="1:11" s="87" customFormat="1" ht="127.9" customHeight="1" x14ac:dyDescent="0.3">
      <c r="A87" s="22" t="s">
        <v>586</v>
      </c>
      <c r="B87" s="22" t="s">
        <v>50</v>
      </c>
      <c r="C87" s="8" t="s">
        <v>16</v>
      </c>
      <c r="D87" s="197" t="s">
        <v>587</v>
      </c>
      <c r="E87" s="201" t="s">
        <v>398</v>
      </c>
      <c r="F87" s="198" t="s">
        <v>399</v>
      </c>
      <c r="G87" s="329">
        <f t="shared" si="14"/>
        <v>44645</v>
      </c>
      <c r="H87" s="365"/>
      <c r="I87" s="365">
        <v>44645</v>
      </c>
      <c r="J87" s="365">
        <v>44645</v>
      </c>
    </row>
    <row r="88" spans="1:11" s="87" customFormat="1" ht="155.25" hidden="1" customHeight="1" x14ac:dyDescent="0.3">
      <c r="A88" s="459" t="s">
        <v>593</v>
      </c>
      <c r="B88" s="459" t="s">
        <v>594</v>
      </c>
      <c r="C88" s="460" t="s">
        <v>16</v>
      </c>
      <c r="D88" s="507" t="s">
        <v>632</v>
      </c>
      <c r="E88" s="201" t="s">
        <v>398</v>
      </c>
      <c r="F88" s="198" t="s">
        <v>399</v>
      </c>
      <c r="G88" s="329">
        <f t="shared" ref="G88" si="15">SUM(H88:I88)</f>
        <v>0</v>
      </c>
      <c r="H88" s="365"/>
      <c r="I88" s="365"/>
      <c r="J88" s="365"/>
    </row>
    <row r="89" spans="1:11" s="2" customFormat="1" ht="148.5" hidden="1" customHeight="1" x14ac:dyDescent="0.3">
      <c r="A89" s="22" t="s">
        <v>558</v>
      </c>
      <c r="B89" s="22" t="s">
        <v>188</v>
      </c>
      <c r="C89" s="8" t="s">
        <v>189</v>
      </c>
      <c r="D89" s="197" t="s">
        <v>190</v>
      </c>
      <c r="E89" s="201" t="s">
        <v>398</v>
      </c>
      <c r="F89" s="198" t="s">
        <v>399</v>
      </c>
      <c r="G89" s="329">
        <f t="shared" si="14"/>
        <v>0</v>
      </c>
      <c r="H89" s="365"/>
      <c r="I89" s="365"/>
      <c r="J89" s="365"/>
    </row>
    <row r="90" spans="1:11" s="2" customFormat="1" ht="63" hidden="1" customHeight="1" x14ac:dyDescent="0.3">
      <c r="A90" s="5" t="s">
        <v>81</v>
      </c>
      <c r="B90" s="240"/>
      <c r="C90" s="240"/>
      <c r="D90" s="29" t="s">
        <v>82</v>
      </c>
      <c r="E90" s="205"/>
      <c r="F90" s="206"/>
      <c r="G90" s="281">
        <f>SUM(G91)</f>
        <v>0</v>
      </c>
      <c r="H90" s="281">
        <f t="shared" ref="H90:J90" si="16">SUM(H91)</f>
        <v>0</v>
      </c>
      <c r="I90" s="281">
        <f t="shared" si="16"/>
        <v>0</v>
      </c>
      <c r="J90" s="281">
        <f t="shared" si="16"/>
        <v>0</v>
      </c>
    </row>
    <row r="91" spans="1:11" s="2" customFormat="1" ht="62.25" hidden="1" customHeight="1" x14ac:dyDescent="0.3">
      <c r="A91" s="5" t="s">
        <v>83</v>
      </c>
      <c r="B91" s="240"/>
      <c r="C91" s="240"/>
      <c r="D91" s="29" t="s">
        <v>82</v>
      </c>
      <c r="E91" s="205"/>
      <c r="F91" s="206"/>
      <c r="G91" s="366">
        <f t="shared" ref="G91:H91" si="17">SUM(G92:G93)</f>
        <v>0</v>
      </c>
      <c r="H91" s="366">
        <f t="shared" si="17"/>
        <v>0</v>
      </c>
      <c r="I91" s="366">
        <f>SUM(I92:I93)</f>
        <v>0</v>
      </c>
      <c r="J91" s="366">
        <f>SUM(J92:J93)</f>
        <v>0</v>
      </c>
    </row>
    <row r="92" spans="1:11" s="2" customFormat="1" ht="97.5" hidden="1" customHeight="1" x14ac:dyDescent="0.3">
      <c r="A92" s="22" t="s">
        <v>596</v>
      </c>
      <c r="B92" s="22" t="s">
        <v>26</v>
      </c>
      <c r="C92" s="8" t="s">
        <v>16</v>
      </c>
      <c r="D92" s="388" t="s">
        <v>27</v>
      </c>
      <c r="E92" s="201" t="s">
        <v>639</v>
      </c>
      <c r="F92" s="198" t="s">
        <v>640</v>
      </c>
      <c r="G92" s="329">
        <f t="shared" ref="G92" si="18">SUM(H92:I92)</f>
        <v>0</v>
      </c>
      <c r="H92" s="365"/>
      <c r="I92" s="365"/>
      <c r="J92" s="365"/>
    </row>
    <row r="93" spans="1:11" s="2" customFormat="1" ht="96" hidden="1" customHeight="1" x14ac:dyDescent="0.3">
      <c r="A93" s="95">
        <v>1618821</v>
      </c>
      <c r="B93" s="95">
        <v>8821</v>
      </c>
      <c r="C93" s="534" t="s">
        <v>571</v>
      </c>
      <c r="D93" s="197" t="s">
        <v>572</v>
      </c>
      <c r="E93" s="201" t="s">
        <v>637</v>
      </c>
      <c r="F93" s="198" t="s">
        <v>638</v>
      </c>
      <c r="G93" s="329">
        <f t="shared" ref="G93" si="19">SUM(H93:I93)</f>
        <v>0</v>
      </c>
      <c r="H93" s="365"/>
      <c r="I93" s="365"/>
      <c r="J93" s="365"/>
    </row>
    <row r="94" spans="1:11" s="4" customFormat="1" ht="54.6" customHeight="1" x14ac:dyDescent="0.3">
      <c r="A94" s="5" t="s">
        <v>313</v>
      </c>
      <c r="B94" s="259"/>
      <c r="C94" s="259"/>
      <c r="D94" s="29" t="s">
        <v>88</v>
      </c>
      <c r="E94" s="205"/>
      <c r="F94" s="206"/>
      <c r="G94" s="281">
        <f>SUM(G95)</f>
        <v>0</v>
      </c>
      <c r="H94" s="281">
        <f t="shared" ref="H94:J94" si="20">SUM(H95)</f>
        <v>0</v>
      </c>
      <c r="I94" s="281">
        <f t="shared" si="20"/>
        <v>0</v>
      </c>
      <c r="J94" s="281">
        <f t="shared" si="20"/>
        <v>0</v>
      </c>
    </row>
    <row r="95" spans="1:11" s="4" customFormat="1" ht="56.45" customHeight="1" x14ac:dyDescent="0.3">
      <c r="A95" s="5" t="s">
        <v>314</v>
      </c>
      <c r="B95" s="259"/>
      <c r="C95" s="259"/>
      <c r="D95" s="29" t="s">
        <v>88</v>
      </c>
      <c r="E95" s="205"/>
      <c r="F95" s="206"/>
      <c r="G95" s="281">
        <f>SUM(G96:G100)</f>
        <v>0</v>
      </c>
      <c r="H95" s="281">
        <f>SUM(H96:H100)</f>
        <v>0</v>
      </c>
      <c r="I95" s="281">
        <f t="shared" ref="I95:J95" si="21">SUM(I96:I100)</f>
        <v>0</v>
      </c>
      <c r="J95" s="281">
        <f t="shared" si="21"/>
        <v>0</v>
      </c>
      <c r="K95" s="3">
        <f>SUM(H94:I94)</f>
        <v>0</v>
      </c>
    </row>
    <row r="96" spans="1:11" s="515" customFormat="1" ht="76.5" hidden="1" customHeight="1" x14ac:dyDescent="0.3">
      <c r="A96" s="22" t="s">
        <v>597</v>
      </c>
      <c r="B96" s="95">
        <v>3031</v>
      </c>
      <c r="C96" s="95">
        <v>1030</v>
      </c>
      <c r="D96" s="91" t="s">
        <v>409</v>
      </c>
      <c r="E96" s="197" t="s">
        <v>410</v>
      </c>
      <c r="F96" s="198" t="s">
        <v>411</v>
      </c>
      <c r="G96" s="329">
        <f t="shared" ref="G96:G100" si="22">SUM(H96:I96)</f>
        <v>0</v>
      </c>
      <c r="H96" s="330"/>
      <c r="I96" s="368"/>
      <c r="J96" s="368"/>
      <c r="K96" s="514"/>
    </row>
    <row r="97" spans="1:11" s="190" customFormat="1" ht="77.25" hidden="1" customHeight="1" x14ac:dyDescent="0.3">
      <c r="A97" s="22" t="s">
        <v>598</v>
      </c>
      <c r="B97" s="95">
        <v>3032</v>
      </c>
      <c r="C97" s="246">
        <v>1070</v>
      </c>
      <c r="D97" s="91" t="s">
        <v>414</v>
      </c>
      <c r="E97" s="197" t="s">
        <v>410</v>
      </c>
      <c r="F97" s="198" t="s">
        <v>411</v>
      </c>
      <c r="G97" s="329">
        <f t="shared" si="22"/>
        <v>0</v>
      </c>
      <c r="H97" s="330"/>
      <c r="I97" s="364"/>
      <c r="J97" s="364"/>
      <c r="K97" s="516"/>
    </row>
    <row r="98" spans="1:11" s="502" customFormat="1" ht="72" customHeight="1" x14ac:dyDescent="0.3">
      <c r="A98" s="22" t="s">
        <v>645</v>
      </c>
      <c r="B98" s="95">
        <v>3035</v>
      </c>
      <c r="C98" s="246">
        <v>1070</v>
      </c>
      <c r="D98" s="91" t="s">
        <v>646</v>
      </c>
      <c r="E98" s="197" t="s">
        <v>410</v>
      </c>
      <c r="F98" s="198" t="s">
        <v>411</v>
      </c>
      <c r="G98" s="329">
        <f t="shared" si="22"/>
        <v>40000</v>
      </c>
      <c r="H98" s="330">
        <v>40000</v>
      </c>
      <c r="I98" s="364"/>
      <c r="J98" s="364"/>
      <c r="K98" s="517"/>
    </row>
    <row r="99" spans="1:11" s="200" customFormat="1" ht="79.5" hidden="1" customHeight="1" x14ac:dyDescent="0.3">
      <c r="A99" s="22" t="s">
        <v>601</v>
      </c>
      <c r="B99" s="97" t="s">
        <v>263</v>
      </c>
      <c r="C99" s="22" t="s">
        <v>264</v>
      </c>
      <c r="D99" s="98" t="s">
        <v>265</v>
      </c>
      <c r="E99" s="197" t="s">
        <v>410</v>
      </c>
      <c r="F99" s="198" t="s">
        <v>411</v>
      </c>
      <c r="G99" s="329">
        <f t="shared" si="22"/>
        <v>0</v>
      </c>
      <c r="H99" s="330"/>
      <c r="I99" s="365"/>
      <c r="J99" s="365"/>
      <c r="K99" s="207"/>
    </row>
    <row r="100" spans="1:11" ht="70.900000000000006" customHeight="1" x14ac:dyDescent="0.3">
      <c r="A100" s="22" t="s">
        <v>602</v>
      </c>
      <c r="B100" s="96" t="s">
        <v>148</v>
      </c>
      <c r="C100" s="22" t="s">
        <v>149</v>
      </c>
      <c r="D100" s="98" t="s">
        <v>150</v>
      </c>
      <c r="E100" s="197" t="s">
        <v>410</v>
      </c>
      <c r="F100" s="198" t="s">
        <v>411</v>
      </c>
      <c r="G100" s="329">
        <f t="shared" si="22"/>
        <v>-40000</v>
      </c>
      <c r="H100" s="365">
        <v>-40000</v>
      </c>
      <c r="I100" s="365"/>
      <c r="J100" s="365"/>
      <c r="K100" s="4"/>
    </row>
    <row r="101" spans="1:11" s="519" customFormat="1" ht="32.450000000000003" customHeight="1" x14ac:dyDescent="0.3">
      <c r="A101" s="217" t="s">
        <v>421</v>
      </c>
      <c r="B101" s="217" t="s">
        <v>421</v>
      </c>
      <c r="C101" s="217" t="s">
        <v>421</v>
      </c>
      <c r="D101" s="218" t="s">
        <v>318</v>
      </c>
      <c r="E101" s="218" t="s">
        <v>421</v>
      </c>
      <c r="F101" s="218" t="s">
        <v>421</v>
      </c>
      <c r="G101" s="535">
        <f>SUM(G15,G62,G69,G74,G80,G91,G95)</f>
        <v>-10000</v>
      </c>
      <c r="H101" s="535">
        <f t="shared" ref="H101:J101" si="23">SUM(H15,H62,H69,H74,H80,H91,H95)</f>
        <v>243407.05</v>
      </c>
      <c r="I101" s="535">
        <f t="shared" si="23"/>
        <v>-253407.05</v>
      </c>
      <c r="J101" s="535">
        <f t="shared" si="23"/>
        <v>-253407.05</v>
      </c>
      <c r="K101" s="518">
        <f>SUM(H101:I101)</f>
        <v>-10000</v>
      </c>
    </row>
    <row r="102" spans="1:11" ht="28.9" customHeight="1" x14ac:dyDescent="0.3">
      <c r="A102" s="219"/>
      <c r="B102" s="219"/>
      <c r="C102" s="219"/>
      <c r="D102" s="219"/>
      <c r="E102" s="219"/>
      <c r="F102" s="220"/>
      <c r="G102" s="221"/>
      <c r="H102" s="222"/>
      <c r="I102" s="222"/>
    </row>
    <row r="103" spans="1:11" ht="101.25" customHeight="1" x14ac:dyDescent="0.3">
      <c r="A103" s="219"/>
      <c r="B103" s="219"/>
      <c r="C103" s="219"/>
      <c r="D103" s="219"/>
      <c r="E103" s="219"/>
      <c r="F103" s="220"/>
      <c r="G103" s="221"/>
      <c r="H103" s="222"/>
      <c r="I103" s="222"/>
    </row>
    <row r="104" spans="1:11" ht="18.75" x14ac:dyDescent="0.3">
      <c r="A104" s="219"/>
      <c r="B104" s="219"/>
      <c r="C104" s="219"/>
      <c r="D104" s="223"/>
      <c r="E104" s="223"/>
      <c r="F104" s="224"/>
      <c r="G104" s="225"/>
      <c r="I104" s="222"/>
    </row>
    <row r="105" spans="1:11" ht="18.75" x14ac:dyDescent="0.3">
      <c r="A105" s="219"/>
      <c r="B105" s="219"/>
      <c r="C105" s="219"/>
      <c r="D105" s="219"/>
      <c r="E105" s="219"/>
      <c r="F105" s="220"/>
      <c r="G105" s="221"/>
      <c r="H105" s="222"/>
      <c r="I105" s="222"/>
    </row>
    <row r="106" spans="1:11" ht="18.75" x14ac:dyDescent="0.3">
      <c r="A106" s="219"/>
      <c r="B106" s="219"/>
      <c r="C106" s="219"/>
      <c r="D106" s="219"/>
      <c r="E106" s="219"/>
      <c r="F106" s="220"/>
      <c r="G106" s="221"/>
      <c r="H106" s="222"/>
      <c r="I106" s="222"/>
    </row>
    <row r="107" spans="1:11" x14ac:dyDescent="0.2">
      <c r="A107" s="223"/>
      <c r="B107" s="223"/>
      <c r="C107" s="223"/>
      <c r="D107" s="223"/>
      <c r="E107" s="223"/>
      <c r="F107" s="224"/>
      <c r="G107" s="225"/>
    </row>
    <row r="108" spans="1:11" ht="18" x14ac:dyDescent="0.25">
      <c r="A108" s="223"/>
      <c r="B108" s="223"/>
      <c r="C108" s="223"/>
      <c r="D108" s="223"/>
      <c r="E108" s="223"/>
      <c r="F108" s="224"/>
      <c r="G108" s="225"/>
      <c r="H108" s="209"/>
      <c r="I108" s="209"/>
    </row>
    <row r="109" spans="1:11" x14ac:dyDescent="0.2">
      <c r="A109" s="223"/>
      <c r="B109" s="223"/>
      <c r="C109" s="223"/>
      <c r="D109" s="223"/>
      <c r="E109" s="223"/>
      <c r="F109" s="224"/>
      <c r="G109" s="225"/>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4" fitToHeight="3" orientation="landscape" r:id="rId1"/>
  <headerFooter differentFirst="1" alignWithMargins="0">
    <oddHeader xml:space="preserve">&amp;C&amp;P&amp;Rпродовження додатку  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дод1</vt:lpstr>
      <vt:lpstr>дод2</vt:lpstr>
      <vt:lpstr>дод3</vt:lpstr>
      <vt:lpstr>дод4</vt:lpstr>
      <vt:lpstr>дод5</vt:lpstr>
      <vt:lpstr>дод6</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Петрина Вера</cp:lastModifiedBy>
  <cp:lastPrinted>2021-09-27T09:19:59Z</cp:lastPrinted>
  <dcterms:created xsi:type="dcterms:W3CDTF">2004-12-22T07:46:33Z</dcterms:created>
  <dcterms:modified xsi:type="dcterms:W3CDTF">2021-09-27T09:38:55Z</dcterms:modified>
</cp:coreProperties>
</file>