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15375" windowHeight="6615" tabRatio="601" activeTab="4"/>
  </bookViews>
  <sheets>
    <sheet name="дод1" sheetId="35" r:id="rId1"/>
    <sheet name="дод2" sheetId="51" r:id="rId2"/>
    <sheet name="дод3" sheetId="49" r:id="rId3"/>
    <sheet name="дод4" sheetId="53" r:id="rId4"/>
    <sheet name="дод5" sheetId="52" r:id="rId5"/>
  </sheets>
  <definedNames>
    <definedName name="_xlnm.Print_Titles" localSheetId="1">дод2!$8:$12</definedName>
    <definedName name="_xlnm.Print_Titles" localSheetId="3">дод4!$11:$12</definedName>
    <definedName name="_xlnm.Print_Titles" localSheetId="4">дод5!$11:$13</definedName>
    <definedName name="_xlnm.Print_Area" localSheetId="0">дод1!$A$1:$F$39</definedName>
    <definedName name="_xlnm.Print_Area" localSheetId="1">дод2!$A$1:$R$130</definedName>
    <definedName name="_xlnm.Print_Area" localSheetId="2">дод3!$A$1:$D$68</definedName>
    <definedName name="_xlnm.Print_Area" localSheetId="3">дод4!$A$1:$J$52</definedName>
    <definedName name="_xlnm.Print_Area" localSheetId="4">дод5!$A$1:$J$109</definedName>
  </definedNames>
  <calcPr calcId="162913"/>
</workbook>
</file>

<file path=xl/calcChain.xml><?xml version="1.0" encoding="utf-8"?>
<calcChain xmlns="http://schemas.openxmlformats.org/spreadsheetml/2006/main">
  <c r="H15" i="52" l="1"/>
  <c r="I15" i="52"/>
  <c r="J15" i="52"/>
  <c r="G15" i="52"/>
  <c r="G32" i="52"/>
  <c r="C34" i="35" l="1"/>
  <c r="D58" i="49" l="1"/>
  <c r="D40" i="49"/>
  <c r="H70" i="52" l="1"/>
  <c r="I70" i="52"/>
  <c r="J70" i="52"/>
  <c r="G99" i="52"/>
  <c r="G81" i="52"/>
  <c r="G82" i="52"/>
  <c r="G83" i="52"/>
  <c r="G84" i="52"/>
  <c r="G85" i="52"/>
  <c r="G76" i="52"/>
  <c r="G75" i="52"/>
  <c r="C33" i="35"/>
  <c r="C16" i="35"/>
  <c r="F87" i="51"/>
  <c r="G87" i="51"/>
  <c r="H87" i="51"/>
  <c r="I87" i="51"/>
  <c r="K87" i="51"/>
  <c r="L87" i="51"/>
  <c r="M87" i="51"/>
  <c r="N87" i="51"/>
  <c r="O87" i="51"/>
  <c r="P87" i="51"/>
  <c r="Q87" i="51"/>
  <c r="S87" i="51"/>
  <c r="R110" i="51"/>
  <c r="J110" i="51"/>
  <c r="E110" i="51"/>
  <c r="E111" i="51"/>
  <c r="G78" i="52"/>
  <c r="G79" i="52"/>
  <c r="G80" i="52"/>
  <c r="G72" i="52"/>
  <c r="G71" i="52"/>
  <c r="D39" i="49"/>
  <c r="D64" i="49" s="1"/>
  <c r="D57" i="49"/>
  <c r="J88" i="51"/>
  <c r="J90" i="51"/>
  <c r="J91" i="51"/>
  <c r="J92" i="51"/>
  <c r="J93" i="51"/>
  <c r="R93" i="51" s="1"/>
  <c r="J94" i="51"/>
  <c r="J95" i="51"/>
  <c r="J96" i="51"/>
  <c r="J97" i="51"/>
  <c r="J98" i="51"/>
  <c r="J99" i="51"/>
  <c r="J100" i="51"/>
  <c r="R100" i="51" s="1"/>
  <c r="J101" i="51"/>
  <c r="J102" i="51"/>
  <c r="J103" i="51"/>
  <c r="J104" i="51"/>
  <c r="J105" i="51"/>
  <c r="J106" i="51"/>
  <c r="J107" i="51"/>
  <c r="J108" i="51"/>
  <c r="J109" i="51"/>
  <c r="R109" i="51" s="1"/>
  <c r="R108" i="51"/>
  <c r="R92" i="51"/>
  <c r="R88" i="51"/>
  <c r="E109" i="51"/>
  <c r="E108" i="51"/>
  <c r="E107" i="51"/>
  <c r="R107" i="51" s="1"/>
  <c r="E106" i="51"/>
  <c r="R106" i="51" s="1"/>
  <c r="E105" i="51"/>
  <c r="E104" i="51"/>
  <c r="E103" i="51"/>
  <c r="R103" i="51" s="1"/>
  <c r="E102" i="51"/>
  <c r="R102" i="51" s="1"/>
  <c r="E101" i="51"/>
  <c r="E100" i="51"/>
  <c r="E99" i="51"/>
  <c r="R99" i="51" s="1"/>
  <c r="E98" i="51"/>
  <c r="R98" i="51" s="1"/>
  <c r="E97" i="51"/>
  <c r="R97" i="51" s="1"/>
  <c r="E96" i="51"/>
  <c r="E95" i="51"/>
  <c r="R95" i="51" s="1"/>
  <c r="E94" i="51"/>
  <c r="R94" i="51" s="1"/>
  <c r="E93" i="51"/>
  <c r="E92" i="51"/>
  <c r="E91" i="51"/>
  <c r="R91" i="51" s="1"/>
  <c r="E90" i="51"/>
  <c r="R90" i="51" s="1"/>
  <c r="E88" i="51"/>
  <c r="E89" i="51"/>
  <c r="E114" i="51"/>
  <c r="E115" i="51"/>
  <c r="E116" i="51"/>
  <c r="E119" i="51"/>
  <c r="E118" i="51" s="1"/>
  <c r="E117" i="51" s="1"/>
  <c r="E113" i="51" l="1"/>
  <c r="E112" i="51" s="1"/>
  <c r="J87" i="51"/>
  <c r="E87" i="51"/>
  <c r="R105" i="51"/>
  <c r="R104" i="51"/>
  <c r="R96" i="51"/>
  <c r="R101" i="51"/>
  <c r="R87" i="51" s="1"/>
  <c r="G100" i="52"/>
  <c r="G31" i="52"/>
  <c r="Q14" i="51"/>
  <c r="P14" i="51"/>
  <c r="O14" i="51"/>
  <c r="N14" i="51"/>
  <c r="M14" i="51"/>
  <c r="L14" i="51"/>
  <c r="K14" i="51"/>
  <c r="I14" i="51"/>
  <c r="H14" i="51"/>
  <c r="G14" i="51"/>
  <c r="F14" i="51"/>
  <c r="E29" i="51"/>
  <c r="J29" i="51"/>
  <c r="I21" i="53"/>
  <c r="I20" i="53" s="1"/>
  <c r="R29" i="51" l="1"/>
  <c r="I48" i="53"/>
  <c r="I47" i="53" s="1"/>
  <c r="I44" i="53" s="1"/>
  <c r="I43" i="53" s="1"/>
  <c r="I38" i="53"/>
  <c r="I37" i="53" s="1"/>
  <c r="I33" i="53"/>
  <c r="I32" i="53" s="1"/>
  <c r="I14" i="53"/>
  <c r="I50" i="53" l="1"/>
  <c r="I13" i="53"/>
  <c r="J79" i="51" l="1"/>
  <c r="G24" i="52"/>
  <c r="F48" i="51"/>
  <c r="G48" i="51"/>
  <c r="H48" i="51"/>
  <c r="I48" i="51"/>
  <c r="K48" i="51"/>
  <c r="L48" i="51"/>
  <c r="M48" i="51"/>
  <c r="N48" i="51"/>
  <c r="O48" i="51"/>
  <c r="P48" i="51"/>
  <c r="Q48" i="51"/>
  <c r="Q31" i="51"/>
  <c r="P31" i="51"/>
  <c r="O31" i="51"/>
  <c r="N31" i="51"/>
  <c r="M31" i="51"/>
  <c r="L31" i="51"/>
  <c r="K31" i="51"/>
  <c r="H31" i="51"/>
  <c r="G31" i="51"/>
  <c r="F31" i="51"/>
  <c r="J16" i="51" l="1"/>
  <c r="J17" i="51"/>
  <c r="J18" i="51"/>
  <c r="J19" i="51"/>
  <c r="J20" i="51"/>
  <c r="J21" i="51"/>
  <c r="J22" i="51"/>
  <c r="J23" i="51"/>
  <c r="J24" i="51"/>
  <c r="J25" i="51"/>
  <c r="J26" i="51"/>
  <c r="J27" i="51"/>
  <c r="E18" i="51"/>
  <c r="R18" i="51" s="1"/>
  <c r="E19" i="51"/>
  <c r="R19" i="51" s="1"/>
  <c r="E20" i="51"/>
  <c r="E21" i="51"/>
  <c r="E22" i="51"/>
  <c r="E23" i="51"/>
  <c r="E24" i="51"/>
  <c r="E25" i="51"/>
  <c r="R25" i="51" s="1"/>
  <c r="E26" i="51"/>
  <c r="R26" i="51" s="1"/>
  <c r="R24" i="51" l="1"/>
  <c r="R21" i="51"/>
  <c r="R20" i="51"/>
  <c r="R22" i="51"/>
  <c r="R23" i="51"/>
  <c r="G106" i="52"/>
  <c r="G105" i="52"/>
  <c r="G104" i="52"/>
  <c r="J103" i="52"/>
  <c r="J102" i="52" s="1"/>
  <c r="I103" i="52"/>
  <c r="H103" i="52"/>
  <c r="H102" i="52" s="1"/>
  <c r="I102" i="52"/>
  <c r="G101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77" i="52"/>
  <c r="G74" i="52"/>
  <c r="G73" i="52"/>
  <c r="J69" i="52"/>
  <c r="I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J56" i="52"/>
  <c r="J55" i="52" s="1"/>
  <c r="I56" i="52"/>
  <c r="I55" i="52" s="1"/>
  <c r="H56" i="52"/>
  <c r="H55" i="52" s="1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J39" i="52"/>
  <c r="J38" i="52" s="1"/>
  <c r="I39" i="52"/>
  <c r="I38" i="52" s="1"/>
  <c r="H39" i="52"/>
  <c r="H38" i="52" s="1"/>
  <c r="G37" i="52"/>
  <c r="G36" i="52"/>
  <c r="G35" i="52"/>
  <c r="J34" i="52"/>
  <c r="J33" i="52" s="1"/>
  <c r="I34" i="52"/>
  <c r="I33" i="52" s="1"/>
  <c r="H34" i="52"/>
  <c r="G30" i="52"/>
  <c r="G29" i="52"/>
  <c r="G28" i="52"/>
  <c r="G27" i="52"/>
  <c r="G26" i="52"/>
  <c r="G25" i="52"/>
  <c r="G23" i="52"/>
  <c r="G22" i="52"/>
  <c r="G21" i="52"/>
  <c r="G20" i="52"/>
  <c r="G19" i="52"/>
  <c r="G18" i="52"/>
  <c r="G17" i="52"/>
  <c r="G16" i="52"/>
  <c r="L103" i="52" l="1"/>
  <c r="G103" i="52"/>
  <c r="G102" i="52" s="1"/>
  <c r="M71" i="52"/>
  <c r="G70" i="52"/>
  <c r="G34" i="52"/>
  <c r="G33" i="52" s="1"/>
  <c r="G14" i="52"/>
  <c r="L34" i="52"/>
  <c r="L39" i="52"/>
  <c r="I107" i="52"/>
  <c r="J107" i="52"/>
  <c r="G39" i="52"/>
  <c r="G38" i="52" s="1"/>
  <c r="L70" i="52"/>
  <c r="H107" i="52"/>
  <c r="H69" i="52"/>
  <c r="G69" i="52" s="1"/>
  <c r="G56" i="52"/>
  <c r="H33" i="52"/>
  <c r="H14" i="52"/>
  <c r="G55" i="52"/>
  <c r="J14" i="52"/>
  <c r="L56" i="52"/>
  <c r="I14" i="52"/>
  <c r="L108" i="52" l="1"/>
  <c r="L15" i="52"/>
  <c r="L107" i="52" s="1"/>
  <c r="G107" i="52"/>
  <c r="J85" i="51"/>
  <c r="E85" i="51"/>
  <c r="F73" i="51"/>
  <c r="G73" i="51"/>
  <c r="H73" i="51"/>
  <c r="I73" i="51"/>
  <c r="K73" i="51"/>
  <c r="L73" i="51"/>
  <c r="M73" i="51"/>
  <c r="N73" i="51"/>
  <c r="O73" i="51"/>
  <c r="P73" i="51"/>
  <c r="Q73" i="51"/>
  <c r="R85" i="51" l="1"/>
  <c r="E135" i="51"/>
  <c r="R134" i="51"/>
  <c r="R143" i="51" s="1"/>
  <c r="Q134" i="51"/>
  <c r="Q143" i="51" s="1"/>
  <c r="P134" i="51"/>
  <c r="P143" i="51" s="1"/>
  <c r="O134" i="51"/>
  <c r="O143" i="51" s="1"/>
  <c r="N134" i="51"/>
  <c r="N143" i="51" s="1"/>
  <c r="M134" i="51"/>
  <c r="M143" i="51" s="1"/>
  <c r="L134" i="51"/>
  <c r="L143" i="51" s="1"/>
  <c r="K134" i="51"/>
  <c r="J134" i="51"/>
  <c r="J143" i="51" s="1"/>
  <c r="I134" i="51"/>
  <c r="I143" i="51" s="1"/>
  <c r="H134" i="51"/>
  <c r="H143" i="51" s="1"/>
  <c r="G134" i="51"/>
  <c r="G143" i="51" s="1"/>
  <c r="F134" i="51"/>
  <c r="F143" i="51" s="1"/>
  <c r="E134" i="51"/>
  <c r="J126" i="51"/>
  <c r="E126" i="51"/>
  <c r="J125" i="51"/>
  <c r="R125" i="51" s="1"/>
  <c r="J124" i="51"/>
  <c r="E124" i="51"/>
  <c r="J123" i="51"/>
  <c r="R123" i="51" s="1"/>
  <c r="J122" i="51"/>
  <c r="E122" i="51"/>
  <c r="Q121" i="51"/>
  <c r="Q120" i="51" s="1"/>
  <c r="P121" i="51"/>
  <c r="P120" i="51" s="1"/>
  <c r="O121" i="51"/>
  <c r="O120" i="51" s="1"/>
  <c r="N121" i="51"/>
  <c r="M121" i="51"/>
  <c r="M120" i="51" s="1"/>
  <c r="L121" i="51"/>
  <c r="L120" i="51" s="1"/>
  <c r="K121" i="51"/>
  <c r="K120" i="51" s="1"/>
  <c r="I121" i="51"/>
  <c r="I120" i="51" s="1"/>
  <c r="H121" i="51"/>
  <c r="H120" i="51" s="1"/>
  <c r="G121" i="51"/>
  <c r="G120" i="51" s="1"/>
  <c r="F121" i="51"/>
  <c r="F120" i="51" s="1"/>
  <c r="N120" i="51"/>
  <c r="J119" i="51"/>
  <c r="J118" i="51" s="1"/>
  <c r="Q118" i="51"/>
  <c r="Q117" i="51" s="1"/>
  <c r="P118" i="51"/>
  <c r="P117" i="51" s="1"/>
  <c r="O118" i="51"/>
  <c r="O117" i="51" s="1"/>
  <c r="N118" i="51"/>
  <c r="N117" i="51" s="1"/>
  <c r="M118" i="51"/>
  <c r="M117" i="51" s="1"/>
  <c r="L118" i="51"/>
  <c r="L117" i="51" s="1"/>
  <c r="K118" i="51"/>
  <c r="K117" i="51" s="1"/>
  <c r="I118" i="51"/>
  <c r="I117" i="51" s="1"/>
  <c r="H118" i="51"/>
  <c r="H117" i="51" s="1"/>
  <c r="G118" i="51"/>
  <c r="G117" i="51" s="1"/>
  <c r="F118" i="51"/>
  <c r="F117" i="51" s="1"/>
  <c r="J116" i="51"/>
  <c r="J115" i="51"/>
  <c r="J114" i="51"/>
  <c r="Q113" i="51"/>
  <c r="Q112" i="51" s="1"/>
  <c r="P113" i="51"/>
  <c r="P112" i="51" s="1"/>
  <c r="O113" i="51"/>
  <c r="O112" i="51" s="1"/>
  <c r="N113" i="51"/>
  <c r="N112" i="51" s="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G112" i="51" s="1"/>
  <c r="F113" i="51"/>
  <c r="F112" i="51" s="1"/>
  <c r="J111" i="51"/>
  <c r="R111" i="51" s="1"/>
  <c r="J89" i="51"/>
  <c r="Q86" i="51"/>
  <c r="P86" i="51"/>
  <c r="O86" i="51"/>
  <c r="N86" i="51"/>
  <c r="M86" i="51"/>
  <c r="L86" i="51"/>
  <c r="K86" i="51"/>
  <c r="I86" i="51"/>
  <c r="H86" i="51"/>
  <c r="G86" i="51"/>
  <c r="F86" i="51"/>
  <c r="J84" i="51"/>
  <c r="E84" i="51"/>
  <c r="J83" i="51"/>
  <c r="E83" i="51"/>
  <c r="J82" i="51"/>
  <c r="E82" i="51"/>
  <c r="J81" i="51"/>
  <c r="E81" i="51"/>
  <c r="J80" i="51"/>
  <c r="E80" i="51"/>
  <c r="E79" i="51"/>
  <c r="J78" i="51"/>
  <c r="E78" i="51"/>
  <c r="J77" i="51"/>
  <c r="E77" i="51"/>
  <c r="J76" i="51"/>
  <c r="E76" i="51"/>
  <c r="J75" i="51"/>
  <c r="E75" i="51"/>
  <c r="J74" i="51"/>
  <c r="E74" i="51"/>
  <c r="Q72" i="51"/>
  <c r="P72" i="51"/>
  <c r="O72" i="51"/>
  <c r="N72" i="51"/>
  <c r="M72" i="51"/>
  <c r="L72" i="51"/>
  <c r="K72" i="51"/>
  <c r="H72" i="51"/>
  <c r="G72" i="51"/>
  <c r="F72" i="51"/>
  <c r="I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J65" i="51"/>
  <c r="E65" i="51"/>
  <c r="J64" i="51"/>
  <c r="E64" i="51"/>
  <c r="Q63" i="51"/>
  <c r="Q47" i="51" s="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J50" i="51"/>
  <c r="E50" i="51"/>
  <c r="J49" i="51"/>
  <c r="E49" i="51"/>
  <c r="P47" i="51"/>
  <c r="O47" i="51"/>
  <c r="N47" i="51"/>
  <c r="M47" i="51"/>
  <c r="L47" i="51"/>
  <c r="K47" i="51"/>
  <c r="I47" i="51"/>
  <c r="H47" i="51"/>
  <c r="G47" i="51"/>
  <c r="F47" i="51"/>
  <c r="J46" i="51"/>
  <c r="E46" i="51"/>
  <c r="J45" i="51"/>
  <c r="E45" i="51"/>
  <c r="J44" i="51"/>
  <c r="E44" i="51"/>
  <c r="E43" i="51"/>
  <c r="R43" i="51" s="1"/>
  <c r="J42" i="51"/>
  <c r="E42" i="51"/>
  <c r="J41" i="51"/>
  <c r="E41" i="51"/>
  <c r="J40" i="51"/>
  <c r="E40" i="51"/>
  <c r="J39" i="51"/>
  <c r="E39" i="51"/>
  <c r="J38" i="51"/>
  <c r="E38" i="51"/>
  <c r="J37" i="51"/>
  <c r="E37" i="51"/>
  <c r="J36" i="51"/>
  <c r="E36" i="51"/>
  <c r="J35" i="51"/>
  <c r="E35" i="51"/>
  <c r="J34" i="51"/>
  <c r="E34" i="51"/>
  <c r="J33" i="51"/>
  <c r="E33" i="51"/>
  <c r="J32" i="51"/>
  <c r="E32" i="51"/>
  <c r="P30" i="51"/>
  <c r="O30" i="51"/>
  <c r="N30" i="51"/>
  <c r="M30" i="51"/>
  <c r="L30" i="51"/>
  <c r="K30" i="51"/>
  <c r="H30" i="51"/>
  <c r="G30" i="51"/>
  <c r="F30" i="51"/>
  <c r="J28" i="51"/>
  <c r="E28" i="51"/>
  <c r="E27" i="51"/>
  <c r="R27" i="51" s="1"/>
  <c r="E17" i="51"/>
  <c r="E16" i="51"/>
  <c r="J15" i="51"/>
  <c r="E15" i="51"/>
  <c r="Q13" i="51"/>
  <c r="M13" i="51"/>
  <c r="L13" i="51"/>
  <c r="K13" i="51"/>
  <c r="I13" i="51"/>
  <c r="H13" i="51"/>
  <c r="J14" i="51" l="1"/>
  <c r="E14" i="51"/>
  <c r="E13" i="51" s="1"/>
  <c r="J48" i="51"/>
  <c r="J47" i="51" s="1"/>
  <c r="E73" i="51"/>
  <c r="R76" i="51"/>
  <c r="R89" i="51"/>
  <c r="J73" i="51"/>
  <c r="J72" i="51" s="1"/>
  <c r="R28" i="51"/>
  <c r="I31" i="51"/>
  <c r="R32" i="51"/>
  <c r="E31" i="51"/>
  <c r="J31" i="51"/>
  <c r="J30" i="51" s="1"/>
  <c r="R45" i="51"/>
  <c r="R58" i="51"/>
  <c r="R74" i="51"/>
  <c r="R60" i="51"/>
  <c r="R40" i="51"/>
  <c r="R83" i="51"/>
  <c r="R49" i="51"/>
  <c r="R114" i="51"/>
  <c r="R46" i="51"/>
  <c r="R62" i="51"/>
  <c r="R16" i="51"/>
  <c r="R36" i="51"/>
  <c r="R44" i="51"/>
  <c r="R81" i="51"/>
  <c r="R50" i="51"/>
  <c r="E72" i="51"/>
  <c r="R69" i="51"/>
  <c r="R75" i="51"/>
  <c r="R79" i="51"/>
  <c r="R115" i="51"/>
  <c r="F127" i="51"/>
  <c r="R66" i="51"/>
  <c r="R70" i="51"/>
  <c r="R63" i="51"/>
  <c r="R71" i="51"/>
  <c r="R77" i="51"/>
  <c r="R57" i="51"/>
  <c r="R64" i="51"/>
  <c r="E136" i="51"/>
  <c r="O127" i="51"/>
  <c r="Q127" i="51"/>
  <c r="R35" i="51"/>
  <c r="R33" i="51"/>
  <c r="R39" i="51"/>
  <c r="N127" i="51"/>
  <c r="P127" i="51"/>
  <c r="J121" i="51"/>
  <c r="J120" i="51" s="1"/>
  <c r="E86" i="51"/>
  <c r="R124" i="51"/>
  <c r="G127" i="51"/>
  <c r="J113" i="51"/>
  <c r="J112" i="51" s="1"/>
  <c r="R126" i="51"/>
  <c r="R67" i="51"/>
  <c r="R54" i="51"/>
  <c r="R61" i="51"/>
  <c r="R68" i="51"/>
  <c r="R51" i="51"/>
  <c r="R55" i="51"/>
  <c r="R65" i="51"/>
  <c r="R80" i="51"/>
  <c r="R84" i="51"/>
  <c r="E48" i="51"/>
  <c r="E47" i="51" s="1"/>
  <c r="R52" i="51"/>
  <c r="R56" i="51"/>
  <c r="R59" i="51"/>
  <c r="R78" i="51"/>
  <c r="R82" i="51"/>
  <c r="G13" i="51"/>
  <c r="K127" i="51"/>
  <c r="J13" i="51"/>
  <c r="R41" i="51"/>
  <c r="I30" i="51"/>
  <c r="L127" i="51"/>
  <c r="R38" i="51"/>
  <c r="R17" i="51"/>
  <c r="O13" i="51"/>
  <c r="P13" i="51"/>
  <c r="H127" i="51"/>
  <c r="R37" i="51"/>
  <c r="R42" i="51"/>
  <c r="T118" i="51"/>
  <c r="J117" i="51"/>
  <c r="R118" i="51"/>
  <c r="E121" i="51"/>
  <c r="R122" i="51"/>
  <c r="F13" i="51"/>
  <c r="N13" i="51"/>
  <c r="R119" i="51"/>
  <c r="Q30" i="51"/>
  <c r="R34" i="51"/>
  <c r="R15" i="51"/>
  <c r="R53" i="51"/>
  <c r="J86" i="51"/>
  <c r="M127" i="51"/>
  <c r="R116" i="51"/>
  <c r="E120" i="51" l="1"/>
  <c r="T121" i="51"/>
  <c r="R14" i="51"/>
  <c r="R13" i="51" s="1"/>
  <c r="R48" i="51"/>
  <c r="R47" i="51" s="1"/>
  <c r="R112" i="51"/>
  <c r="R73" i="51"/>
  <c r="R31" i="51"/>
  <c r="R30" i="51" s="1"/>
  <c r="T113" i="51"/>
  <c r="R117" i="51"/>
  <c r="T47" i="51"/>
  <c r="T112" i="51"/>
  <c r="T14" i="51"/>
  <c r="T48" i="51"/>
  <c r="R86" i="51"/>
  <c r="R113" i="51"/>
  <c r="R72" i="51"/>
  <c r="I127" i="51"/>
  <c r="E127" i="51"/>
  <c r="R121" i="51"/>
  <c r="R120" i="51" s="1"/>
  <c r="T72" i="51"/>
  <c r="J127" i="51"/>
  <c r="T13" i="51"/>
  <c r="T87" i="51"/>
  <c r="T73" i="51"/>
  <c r="T117" i="51"/>
  <c r="T86" i="51"/>
  <c r="E30" i="51"/>
  <c r="T30" i="51" s="1"/>
  <c r="T31" i="51"/>
  <c r="D36" i="49"/>
  <c r="D37" i="49"/>
  <c r="D65" i="49"/>
  <c r="F63" i="49"/>
  <c r="T127" i="51" l="1"/>
  <c r="U127" i="51"/>
  <c r="R127" i="51"/>
  <c r="D63" i="49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<sst xmlns="http://schemas.openxmlformats.org/spreadsheetml/2006/main" count="1179" uniqueCount="505">
  <si>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</si>
  <si>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</si>
  <si>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</si>
  <si>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</si>
  <si>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</si>
  <si>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</si>
  <si>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</si>
  <si>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</si>
  <si>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</si>
  <si>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</si>
  <si>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</si>
  <si>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</si>
  <si>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</si>
  <si>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</si>
  <si>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</si>
  <si>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</si>
  <si>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</si>
  <si>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</si>
  <si>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</si>
  <si>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</si>
  <si>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</si>
  <si>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</si>
  <si>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</si>
  <si>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</si>
  <si>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</si>
  <si>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</si>
  <si>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</si>
  <si>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</si>
  <si>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</si>
  <si>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</si>
  <si>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</si>
  <si>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</si>
  <si>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</si>
  <si>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</si>
  <si>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</si>
  <si>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</si>
  <si>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</si>
  <si>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</si>
  <si>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</si>
  <si>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</si>
  <si>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</si>
  <si>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</si>
  <si>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</si>
  <si>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</si>
  <si>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</si>
  <si>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</si>
  <si>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</si>
  <si>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</si>
  <si>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</si>
  <si>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</si>
  <si>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</si>
  <si>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</si>
  <si>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</si>
  <si>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</si>
  <si>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</si>
  <si>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</si>
  <si>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</si>
  <si>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</si>
  <si>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</si>
  <si>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</si>
  <si>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</si>
  <si>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</si>
  <si>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</si>
  <si>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</si>
  <si>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</si>
  <si>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</si>
  <si>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</si>
  <si>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</si>
  <si>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</si>
  <si>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</si>
  <si>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</si>
  <si>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</si>
  <si>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</si>
  <si>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</si>
  <si>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</si>
  <si>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</si>
  <si>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</si>
  <si>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</si>
  <si>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</si>
  <si>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</si>
  <si>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</si>
  <si>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</si>
  <si>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</si>
  <si>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</si>
  <si>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</si>
  <si>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</si>
  <si>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</si>
  <si>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</si>
  <si>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</si>
  <si>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</si>
  <si>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</si>
  <si>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</si>
  <si>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</si>
  <si>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</si>
  <si>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</si>
  <si>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</si>
  <si>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</si>
  <si>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</si>
  <si>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</si>
  <si>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</si>
  <si>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</si>
  <si>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</si>
  <si>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</si>
  <si>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</si>
  <si>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</si>
  <si>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</si>
  <si>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</si>
  <si>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</si>
  <si>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</si>
  <si>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7640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</si>
  <si>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</si>
  <si>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</si>
  <si>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</si>
  <si>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</si>
  <si>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</si>
  <si>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</si>
  <si>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</si>
  <si>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</si>
  <si>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</si>
  <si>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</si>
  <si>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</si>
  <si>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</si>
  <si>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</si>
  <si>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</si>
  <si>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</si>
  <si>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</si>
  <si>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</si>
  <si>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</si>
  <si>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</si>
  <si>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</si>
  <si>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</si>
  <si>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</si>
  <si>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</si>
  <si>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</si>
  <si>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</si>
  <si>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</si>
  <si>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</si>
  <si>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</si>
  <si>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</si>
  <si>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</si>
  <si>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</si>
  <si>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</si>
  <si>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</si>
  <si>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</si>
  <si>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</si>
  <si>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</si>
  <si>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</si>
  <si>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</si>
  <si>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</si>
  <si>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</si>
  <si>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</si>
  <si>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</si>
  <si>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</si>
  <si>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</si>
  <si>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</si>
  <si>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</si>
  <si>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</si>
  <si>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</si>
  <si>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</si>
  <si>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</si>
  <si>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</si>
  <si>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</si>
  <si>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</si>
  <si>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</si>
  <si>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</si>
  <si>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</si>
  <si>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</si>
  <si>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</si>
  <si>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</si>
  <si>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</si>
  <si>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</si>
  <si>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</si>
  <si>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</si>
  <si>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</si>
  <si>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</si>
  <si>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</si>
  <si>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</si>
  <si>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</si>
  <si>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</si>
  <si>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</si>
  <si>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</si>
  <si>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</si>
  <si>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</si>
  <si>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</si>
  <si>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</si>
  <si>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</si>
  <si>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</si>
  <si>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</si>
  <si>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</si>
  <si>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</si>
  <si>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</si>
  <si>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</si>
  <si>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</si>
  <si>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</si>
  <si>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</si>
  <si>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</si>
  <si>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</si>
  <si>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</si>
  <si>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</si>
  <si>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</si>
  <si>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</si>
  <si>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</si>
  <si>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</si>
  <si>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</si>
  <si>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</si>
  <si>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</si>
  <si>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0421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</si>
  <si>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</si>
  <si>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</si>
  <si>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</si>
  <si>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</si>
  <si>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</si>
  <si>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</si>
  <si>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</si>
  <si>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</si>
  <si>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</si>
  <si>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</si>
  <si>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</si>
  <si>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</si>
  <si>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</si>
  <si>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</si>
  <si>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</si>
  <si>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</si>
  <si>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</si>
  <si>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</si>
  <si>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</si>
  <si>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</si>
  <si>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</si>
  <si>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</si>
  <si>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</si>
  <si>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</si>
  <si>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</si>
  <si>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</si>
  <si>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</si>
  <si>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</si>
  <si>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</si>
  <si>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</si>
  <si>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</si>
  <si>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</si>
  <si>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</si>
  <si>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</si>
  <si>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</si>
  <si>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</si>
  <si>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</si>
  <si>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</si>
  <si>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</si>
  <si>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</si>
  <si>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</si>
  <si>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</si>
  <si>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</si>
  <si>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</si>
  <si>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</si>
  <si>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</si>
  <si>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</si>
  <si>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</si>
  <si>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</si>
  <si>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</si>
  <si>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</si>
  <si>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</si>
  <si>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</si>
  <si>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</si>
  <si>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</si>
  <si>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</si>
  <si>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</si>
  <si>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</si>
  <si>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</si>
  <si>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</si>
  <si>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</si>
  <si>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</si>
  <si>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</si>
  <si>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</si>
  <si>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</si>
  <si>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</si>
  <si>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</si>
  <si>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</si>
  <si>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</si>
  <si>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</si>
  <si>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</si>
  <si>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</si>
  <si>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</si>
  <si>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</si>
  <si>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</si>
  <si>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</si>
  <si>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</si>
  <si>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</si>
  <si>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</si>
  <si>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</si>
  <si>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</si>
  <si>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</si>
  <si>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</si>
  <si>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</si>
  <si>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</si>
  <si>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</si>
  <si>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</si>
  <si>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</si>
  <si>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</si>
  <si>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</si>
  <si>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</si>
  <si>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</si>
  <si>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</si>
  <si>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</si>
  <si>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</si>
  <si>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</si>
  <si>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</si>
  <si>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</si>
  <si>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</si>
  <si>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</si>
  <si>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</si>
  <si>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</si>
  <si>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</si>
  <si>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</si>
  <si>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</si>
  <si>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</si>
  <si>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</si>
  <si>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</si>
  <si>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</si>
  <si>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</si>
  <si>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</si>
  <si>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</si>
  <si>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</si>
  <si>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</si>
  <si>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</si>
  <si>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</si>
  <si>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</si>
  <si>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</si>
  <si>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</si>
  <si>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</si>
  <si>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</si>
  <si>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</si>
  <si>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</si>
  <si>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</si>
  <si>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</si>
  <si>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</si>
  <si>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</si>
  <si>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</si>
  <si>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</si>
  <si>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</si>
  <si>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</si>
  <si>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</si>
  <si>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</si>
  <si>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</si>
  <si>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</si>
  <si>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</si>
  <si>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</si>
  <si>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</si>
  <si>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</si>
  <si>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</si>
  <si>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</si>
  <si>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</si>
  <si>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</si>
  <si>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</si>
  <si>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</si>
  <si>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</si>
  <si>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</si>
  <si>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</si>
  <si>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</si>
  <si>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</si>
  <si>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</si>
  <si>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</si>
  <si>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</si>
  <si>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</si>
  <si>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</si>
  <si>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</si>
  <si>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</si>
  <si>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</si>
  <si>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</si>
  <si>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</si>
  <si>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</si>
  <si>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</si>
  <si>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</si>
  <si>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</si>
  <si>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</si>
  <si>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</si>
  <si>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</si>
  <si>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</si>
  <si>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</si>
  <si>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</si>
  <si>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</si>
  <si>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</si>
  <si>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</si>
  <si>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</si>
  <si>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</si>
  <si>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</si>
  <si>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</si>
  <si>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</si>
  <si>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</si>
  <si>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</si>
  <si>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</si>
  <si>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</si>
  <si>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</si>
  <si>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</si>
  <si>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</si>
  <si>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</si>
  <si>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</si>
  <si>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</si>
  <si>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</si>
  <si>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</si>
  <si>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</si>
  <si>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</si>
  <si>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</si>
  <si>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</si>
  <si>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</si>
  <si>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</si>
  <si>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</si>
  <si>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</si>
  <si>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</si>
  <si>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</si>
  <si>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</si>
  <si>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</si>
  <si>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</si>
  <si>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</si>
  <si>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Зміни до фінансування  бюджету Вараської                                                                                міської територіальної громади на 2023 рік</t>
  </si>
  <si>
    <t>Зміни до міжбюджетних трансфертів на  2023 рік</t>
  </si>
  <si>
    <t>0210191</t>
  </si>
  <si>
    <t>0191</t>
  </si>
  <si>
    <t>Проведення місцевих виборів</t>
  </si>
  <si>
    <t>Надання загальної середньої освіти закладами загальної середньої освіти за рахунок місцевого бюджету</t>
  </si>
  <si>
    <t>1017640</t>
  </si>
  <si>
    <t>1753200000</t>
  </si>
  <si>
    <t>Міська програма "Безпечна громада" на 2019-2023 роки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</si>
  <si>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</si>
  <si>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</si>
  <si>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</si>
  <si>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24.09.2021 №828</t>
  </si>
  <si>
    <t>Програма підтримки Вараської територіальної виборчої комісії Вараського району Рівненської області поза виборчим процесом на 2022-2025 роки №3500-ПР-01</t>
  </si>
  <si>
    <t>Рішення міської ради від 09.09.2022 №1598-РР-VIII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</si>
  <si>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</si>
  <si>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</si>
  <si>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</si>
  <si>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</si>
  <si>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Рішення міської ради від 04.06.2021  №430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</si>
  <si>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</si>
  <si>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</si>
  <si>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</si>
  <si>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</si>
  <si>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</si>
  <si>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</si>
  <si>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</si>
  <si>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</si>
  <si>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Рішення міської ради від 15.12.2020  №33</t>
  </si>
  <si>
    <t>Рішення міської ради від 15.12.2020 №41</t>
  </si>
  <si>
    <t>Будівництво споруд, установ та закладів фізичної культури і спорту</t>
  </si>
  <si>
    <t>1217693</t>
  </si>
  <si>
    <t>7693</t>
  </si>
  <si>
    <t>Інші заходи, пов'язані з економічною діяльністю</t>
  </si>
  <si>
    <t>Програма забезпечення ефективного управління майном, що належить до комунальної власності Вараської міської територіальної громади на 2022 – 2024 роки</t>
  </si>
  <si>
    <t>Рішення міської ради від 26.11.2021  №1152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</si>
  <si>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</si>
  <si>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</si>
  <si>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</si>
  <si>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</si>
  <si>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</si>
  <si>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економічного і соціального розвитку Вараської міської  територіальної громади на 2023 рік №7200-ПР-04</t>
  </si>
  <si>
    <t>Рішення міської ради від 21.12.2022 №1780-РР-VIII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</si>
  <si>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</si>
  <si>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</si>
  <si>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Рішення міської ради від 24.02.2021 №167</t>
  </si>
  <si>
    <t>Надання загальної середньої освіти закладами загальної середньої освіти  за рахунок освітньої субвенції</t>
  </si>
  <si>
    <t xml:space="preserve">Утримання та забезпечення діяльності центрів соціальних служб </t>
  </si>
  <si>
    <t>9800</t>
  </si>
  <si>
    <t>0617321</t>
  </si>
  <si>
    <t>Будівництво освітніх установ та закладів</t>
  </si>
  <si>
    <t>Капітальний ремонт (влаштування пандуса та ремонт приміщень басейну) будівлі Дошкільного навчального закладу (ясла-садок) №4 комбінованого типу Вараської міської ради Рівненської області за адресою: Рівненська область, м.Вараш, м-р. Будівельників, 54</t>
  </si>
  <si>
    <t>0611020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</si>
  <si>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</si>
  <si>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</si>
  <si>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</si>
  <si>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</si>
  <si>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</si>
  <si>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Керівництво і управління у відповідній сфері у містах (місті Києві), селищах, селах, об’єднаних територіальних громадах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</si>
  <si>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</si>
  <si>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Найменування інвестиційного проекту</t>
  </si>
  <si>
    <t xml:space="preserve">Загальний період реалізації проекту, (рік початку і завершення) 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</si>
  <si>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</si>
  <si>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</si>
  <si>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бюджетуу 2023 році, гривень</t>
  </si>
  <si>
    <t>Очікуваний рівень готовності проекту на кінець 2023 року</t>
  </si>
  <si>
    <t>Комплексна програма енергоефективності Вараської міської територіальної громади на 2021-2025 роки</t>
  </si>
  <si>
    <t>1210150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</si>
  <si>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</si>
  <si>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</si>
  <si>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1218240</t>
  </si>
  <si>
    <t>1212010</t>
  </si>
  <si>
    <t>1212111</t>
  </si>
  <si>
    <t>1214060</t>
  </si>
  <si>
    <t>1216013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</si>
  <si>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</si>
  <si>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</si>
  <si>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9900000000</t>
  </si>
  <si>
    <t>1217322</t>
  </si>
  <si>
    <t>7322</t>
  </si>
  <si>
    <t>Будівництво  медичних установ та закладів</t>
  </si>
  <si>
    <t>1218110</t>
  </si>
  <si>
    <t>буд</t>
  </si>
  <si>
    <t>Будівництво укриття дошкільного навчального закладу (ясла-садок) №6 за адресою: мікрорайон Перемоги, 20, місто Вараш, Вараського району, Рівненської області (виготовлення проектної документації)</t>
  </si>
  <si>
    <t>Будівництво водопровідної мережі Собіщицького ліцею, за адресою: вул.Леоніда Коляди 2, село Собіщиці, Вараського району, Рівненської області (виготовлення проектної документації)</t>
  </si>
  <si>
    <t>Реконструкція громадського будинку з господарськими будівлями та спорудами БУДІВЛЯ ЛІКУВАЛЬНО-ПРОФІЛАКТИЧНОГО ТА ОЗДОРОВЧОГО ЗАКЛАДУ за адресою: мікрорайон Перемоги, будинок 23/1, місто Вараш, Вараського району, Рівненської області (виготовлення проектної документації)</t>
  </si>
  <si>
    <t>Будівництво водопровідної мережі Більськовільського ліцею, за адресою: вул. Шкільна, 14, с. Більська Воля, Вараського району, Рівненської області (в тому числі виготовлення проектної документації)</t>
  </si>
  <si>
    <t>Реконструкція системи водовідведення (з влаштуванням локальних очисних споруд) Більськовільського ліцею, за адресою: вул. Шкільна, 14, с. Більська Воля, Вараського району, Рівненської області (в тому числі виготовлення проектної документації)</t>
  </si>
  <si>
    <t>Будівництво самопливної каналізаційної мережі від колодязя №68 за адресою: м.Вараш проспект Шевченка Рівненської області (в тому числі коригування проектної документації)</t>
  </si>
  <si>
    <t>Cубвенція для військової частини А7032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</si>
  <si>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Cубвенція для військової частини А7032  (для потреб військової частини А7073)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</si>
  <si>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Реконструкція приймального відділення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 (виготовлення проектної документації)</t>
  </si>
  <si>
    <t xml:space="preserve">                                                    10 березня 2023 року  № 1854-РР-VIII
</t>
  </si>
  <si>
    <t>Cубвенція для пожежно-рятувального підрозділу ДСНС у м.Вараш на виконання заходів комплексної програми розвитку цивільного захисту Вараської міської територіальній громаді на 2021 – 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</si>
</sst>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Helv"/>
      <charset val="204"/>
    </font>
    <font>
      <b/>
      <sz val="14"/>
      <color rgb="FFFF0000"/>
      <name val="Times New Roman Cyr"/>
      <charset val="204"/>
    </font>
    <font>
      <sz val="14"/>
      <name val="Times New Roman CYR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4"/>
      <color rgb="FFFF0000"/>
      <name val="Arial Cyr"/>
      <charset val="204"/>
    </font>
    <font>
      <i/>
      <sz val="14"/>
      <color rgb="FFFF0000"/>
      <name val="Times New Roman"/>
      <family val="1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color rgb="FF00B050"/>
      <name val="Times New Roman Cyr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50"/>
      <name val="Arial Cyr"/>
      <charset val="204"/>
    </font>
    <font>
      <sz val="12"/>
      <color rgb="FF00B050"/>
      <name val="Times New Roman"/>
      <family val="1"/>
    </font>
    <font>
      <i/>
      <sz val="12"/>
      <color rgb="FF333333"/>
      <name val="Times New Roman"/>
      <family val="1"/>
      <charset val="204"/>
    </font>
    <font>
      <sz val="12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sz val="14"/>
      <color rgb="FF00B050"/>
      <name val="Times New Roman Cyr"/>
      <family val="1"/>
      <charset val="204"/>
    </font>
    <font>
      <sz val="14"/>
      <color rgb="FF00B05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1" fillId="0" borderId="0"/>
    <xf numFmtId="0" fontId="42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2" fillId="0" borderId="0"/>
    <xf numFmtId="0" fontId="2" fillId="0" borderId="0"/>
  </cellStyleXfs>
  <cellXfs count="646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2" applyNumberFormat="1" applyFont="1" applyFill="1" applyBorder="1" applyAlignment="1">
      <alignment vertical="top" wrapText="1"/>
    </xf>
    <xf numFmtId="49" fontId="2" fillId="0" borderId="0" xfId="2" applyNumberFormat="1" applyFont="1" applyFill="1" applyBorder="1" applyAlignment="1">
      <alignment vertical="top" wrapText="1"/>
    </xf>
    <xf numFmtId="0" fontId="19" fillId="0" borderId="0" xfId="2" applyFont="1" applyAlignment="1"/>
    <xf numFmtId="0" fontId="20" fillId="0" borderId="0" xfId="2" applyFont="1" applyFill="1" applyBorder="1"/>
    <xf numFmtId="0" fontId="9" fillId="0" borderId="0" xfId="2" applyFont="1" applyFill="1" applyBorder="1"/>
    <xf numFmtId="0" fontId="14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0" xfId="2" applyFont="1" applyFill="1" applyBorder="1"/>
    <xf numFmtId="49" fontId="26" fillId="0" borderId="1" xfId="2" applyNumberFormat="1" applyFont="1" applyFill="1" applyBorder="1" applyAlignment="1">
      <alignment wrapText="1"/>
    </xf>
    <xf numFmtId="0" fontId="27" fillId="3" borderId="0" xfId="2" applyFont="1" applyFill="1" applyBorder="1"/>
    <xf numFmtId="0" fontId="27" fillId="0" borderId="0" xfId="2" applyFont="1" applyFill="1" applyBorder="1"/>
    <xf numFmtId="49" fontId="28" fillId="0" borderId="1" xfId="2" applyNumberFormat="1" applyFont="1" applyFill="1" applyBorder="1" applyAlignment="1">
      <alignment horizontal="left" wrapText="1"/>
    </xf>
    <xf numFmtId="2" fontId="27" fillId="0" borderId="0" xfId="2" applyNumberFormat="1" applyFont="1" applyFill="1" applyBorder="1"/>
    <xf numFmtId="0" fontId="20" fillId="3" borderId="0" xfId="2" applyFont="1" applyFill="1" applyBorder="1"/>
    <xf numFmtId="49" fontId="28" fillId="0" borderId="1" xfId="2" applyNumberFormat="1" applyFont="1" applyFill="1" applyBorder="1" applyAlignment="1">
      <alignment wrapText="1"/>
    </xf>
    <xf numFmtId="49" fontId="20" fillId="0" borderId="0" xfId="2" applyNumberFormat="1" applyFont="1" applyFill="1" applyBorder="1" applyAlignment="1">
      <alignment vertical="top" wrapText="1"/>
    </xf>
    <xf numFmtId="0" fontId="30" fillId="0" borderId="0" xfId="2" applyFont="1" applyFill="1" applyBorder="1"/>
    <xf numFmtId="0" fontId="31" fillId="0" borderId="0" xfId="2" applyFont="1" applyFill="1" applyBorder="1"/>
    <xf numFmtId="0" fontId="27" fillId="0" borderId="0" xfId="4" applyFont="1" applyFill="1" applyBorder="1" applyAlignment="1" applyProtection="1">
      <alignment vertical="center" wrapText="1"/>
    </xf>
    <xf numFmtId="164" fontId="30" fillId="0" borderId="0" xfId="2" applyNumberFormat="1" applyFont="1" applyFill="1" applyBorder="1"/>
    <xf numFmtId="3" fontId="30" fillId="0" borderId="0" xfId="2" applyNumberFormat="1" applyFont="1" applyFill="1" applyBorder="1"/>
    <xf numFmtId="1" fontId="20" fillId="0" borderId="0" xfId="2" applyNumberFormat="1" applyFont="1" applyFill="1" applyBorder="1" applyAlignment="1">
      <alignment vertical="top" wrapText="1"/>
    </xf>
    <xf numFmtId="3" fontId="22" fillId="0" borderId="1" xfId="2" applyNumberFormat="1" applyFont="1" applyFill="1" applyBorder="1" applyAlignment="1">
      <alignment horizontal="center" wrapText="1"/>
    </xf>
    <xf numFmtId="3" fontId="28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2" applyNumberFormat="1" applyFont="1" applyFill="1" applyBorder="1" applyAlignment="1">
      <alignment horizontal="center" wrapText="1"/>
    </xf>
    <xf numFmtId="49" fontId="28" fillId="0" borderId="1" xfId="2" applyNumberFormat="1" applyFont="1" applyFill="1" applyBorder="1" applyAlignment="1">
      <alignment horizontal="center" wrapText="1"/>
    </xf>
    <xf numFmtId="3" fontId="22" fillId="0" borderId="1" xfId="2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0" fillId="0" borderId="0" xfId="0" applyFont="1" applyBorder="1"/>
    <xf numFmtId="0" fontId="45" fillId="0" borderId="0" xfId="0" applyFont="1"/>
    <xf numFmtId="0" fontId="45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2" applyFont="1" applyFill="1" applyBorder="1"/>
    <xf numFmtId="49" fontId="28" fillId="0" borderId="1" xfId="2" applyNumberFormat="1" applyFont="1" applyFill="1" applyBorder="1" applyAlignment="1">
      <alignment vertical="center" wrapText="1"/>
    </xf>
    <xf numFmtId="0" fontId="16" fillId="0" borderId="0" xfId="2" applyFont="1" applyAlignment="1">
      <alignment horizontal="right"/>
    </xf>
    <xf numFmtId="49" fontId="47" fillId="0" borderId="1" xfId="0" applyNumberFormat="1" applyFont="1" applyFill="1" applyBorder="1" applyAlignment="1">
      <alignment horizontal="center" wrapText="1"/>
    </xf>
    <xf numFmtId="49" fontId="50" fillId="4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49" fontId="50" fillId="4" borderId="1" xfId="0" applyNumberFormat="1" applyFont="1" applyFill="1" applyBorder="1" applyAlignment="1" applyProtection="1">
      <alignment horizontal="left" wrapText="1"/>
      <protection locked="0"/>
    </xf>
    <xf numFmtId="1" fontId="2" fillId="0" borderId="0" xfId="2" applyNumberFormat="1" applyFont="1" applyFill="1" applyBorder="1" applyAlignment="1">
      <alignment horizontal="right" vertical="top" wrapText="1"/>
    </xf>
    <xf numFmtId="49" fontId="29" fillId="0" borderId="8" xfId="2" applyNumberFormat="1" applyFont="1" applyFill="1" applyBorder="1" applyAlignment="1">
      <alignment horizontal="right" wrapText="1"/>
    </xf>
    <xf numFmtId="4" fontId="22" fillId="0" borderId="1" xfId="2" applyNumberFormat="1" applyFont="1" applyFill="1" applyBorder="1" applyAlignment="1">
      <alignment horizontal="center" wrapText="1"/>
    </xf>
    <xf numFmtId="4" fontId="29" fillId="0" borderId="1" xfId="2" applyNumberFormat="1" applyFont="1" applyFill="1" applyBorder="1" applyAlignment="1">
      <alignment horizontal="center" wrapText="1"/>
    </xf>
    <xf numFmtId="0" fontId="55" fillId="0" borderId="0" xfId="0" applyFont="1"/>
    <xf numFmtId="0" fontId="10" fillId="0" borderId="0" xfId="0" applyFont="1" applyBorder="1"/>
    <xf numFmtId="1" fontId="2" fillId="0" borderId="0" xfId="28" applyNumberFormat="1" applyFont="1" applyFill="1" applyBorder="1" applyAlignment="1">
      <alignment horizontal="center" vertical="top" wrapText="1"/>
    </xf>
    <xf numFmtId="0" fontId="58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9" fillId="0" borderId="0" xfId="0" applyFont="1"/>
    <xf numFmtId="0" fontId="61" fillId="0" borderId="0" xfId="0" applyFont="1"/>
    <xf numFmtId="0" fontId="63" fillId="0" borderId="0" xfId="0" applyFont="1"/>
    <xf numFmtId="0" fontId="22" fillId="0" borderId="1" xfId="0" applyFont="1" applyBorder="1" applyAlignment="1">
      <alignment horizontal="center" vertical="center" wrapText="1"/>
    </xf>
    <xf numFmtId="49" fontId="62" fillId="4" borderId="1" xfId="0" applyNumberFormat="1" applyFont="1" applyFill="1" applyBorder="1" applyAlignment="1">
      <alignment horizontal="center" wrapText="1"/>
    </xf>
    <xf numFmtId="49" fontId="62" fillId="4" borderId="1" xfId="1" applyNumberFormat="1" applyFont="1" applyFill="1" applyBorder="1" applyAlignment="1" applyProtection="1">
      <alignment horizontal="left" wrapText="1"/>
      <protection locked="0"/>
    </xf>
    <xf numFmtId="3" fontId="62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65" fillId="0" borderId="0" xfId="0" applyNumberFormat="1" applyFont="1" applyFill="1"/>
    <xf numFmtId="0" fontId="58" fillId="0" borderId="0" xfId="0" applyFont="1" applyFill="1"/>
    <xf numFmtId="49" fontId="53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 wrapText="1"/>
    </xf>
    <xf numFmtId="0" fontId="66" fillId="0" borderId="0" xfId="0" applyFont="1"/>
    <xf numFmtId="3" fontId="40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 applyProtection="1">
      <alignment horizontal="left" wrapText="1"/>
      <protection locked="0"/>
    </xf>
    <xf numFmtId="49" fontId="40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left" wrapText="1"/>
    </xf>
    <xf numFmtId="49" fontId="47" fillId="0" borderId="6" xfId="0" applyNumberFormat="1" applyFont="1" applyFill="1" applyBorder="1" applyAlignment="1">
      <alignment horizontal="center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67" fillId="0" borderId="0" xfId="0" applyFont="1"/>
    <xf numFmtId="49" fontId="40" fillId="3" borderId="1" xfId="0" applyNumberFormat="1" applyFont="1" applyFill="1" applyBorder="1" applyAlignment="1">
      <alignment horizontal="left" wrapText="1"/>
    </xf>
    <xf numFmtId="0" fontId="40" fillId="0" borderId="0" xfId="0" applyFont="1"/>
    <xf numFmtId="49" fontId="48" fillId="0" borderId="1" xfId="0" applyNumberFormat="1" applyFont="1" applyFill="1" applyBorder="1" applyAlignment="1">
      <alignment horizontal="center" wrapText="1"/>
    </xf>
    <xf numFmtId="49" fontId="64" fillId="4" borderId="1" xfId="0" applyNumberFormat="1" applyFont="1" applyFill="1" applyBorder="1" applyAlignment="1">
      <alignment horizontal="center"/>
    </xf>
    <xf numFmtId="0" fontId="64" fillId="4" borderId="1" xfId="0" applyFont="1" applyFill="1" applyBorder="1" applyAlignment="1">
      <alignment horizontal="justify" wrapText="1"/>
    </xf>
    <xf numFmtId="3" fontId="64" fillId="4" borderId="1" xfId="0" applyNumberFormat="1" applyFont="1" applyFill="1" applyBorder="1" applyAlignment="1">
      <alignment horizontal="center"/>
    </xf>
    <xf numFmtId="3" fontId="68" fillId="0" borderId="0" xfId="0" applyNumberFormat="1" applyFont="1"/>
    <xf numFmtId="49" fontId="40" fillId="0" borderId="6" xfId="0" applyNumberFormat="1" applyFont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70" fillId="0" borderId="0" xfId="0" applyFont="1"/>
    <xf numFmtId="0" fontId="70" fillId="0" borderId="0" xfId="0" applyFont="1" applyAlignment="1">
      <alignment horizontal="center"/>
    </xf>
    <xf numFmtId="0" fontId="12" fillId="0" borderId="0" xfId="0" applyFont="1"/>
    <xf numFmtId="0" fontId="71" fillId="0" borderId="0" xfId="0" applyFont="1"/>
    <xf numFmtId="0" fontId="71" fillId="0" borderId="0" xfId="0" applyFont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49" fontId="48" fillId="3" borderId="1" xfId="0" applyNumberFormat="1" applyFont="1" applyFill="1" applyBorder="1" applyAlignment="1">
      <alignment horizontal="left" wrapText="1"/>
    </xf>
    <xf numFmtId="3" fontId="62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" fontId="29" fillId="0" borderId="1" xfId="2" applyNumberFormat="1" applyFont="1" applyFill="1" applyBorder="1" applyAlignment="1">
      <alignment horizontal="center"/>
    </xf>
    <xf numFmtId="4" fontId="28" fillId="0" borderId="1" xfId="2" applyNumberFormat="1" applyFont="1" applyFill="1" applyBorder="1" applyAlignment="1">
      <alignment horizontal="center" wrapText="1"/>
    </xf>
    <xf numFmtId="4" fontId="22" fillId="0" borderId="1" xfId="2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8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49" fontId="29" fillId="0" borderId="8" xfId="28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3" fillId="0" borderId="0" xfId="0" applyFont="1"/>
    <xf numFmtId="3" fontId="62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64" fillId="4" borderId="1" xfId="0" applyFont="1" applyFill="1" applyBorder="1" applyAlignment="1">
      <alignment horizontal="center" wrapText="1"/>
    </xf>
    <xf numFmtId="49" fontId="62" fillId="5" borderId="1" xfId="0" applyNumberFormat="1" applyFont="1" applyFill="1" applyBorder="1" applyAlignment="1">
      <alignment horizontal="center"/>
    </xf>
    <xf numFmtId="0" fontId="62" fillId="5" borderId="1" xfId="0" applyFont="1" applyFill="1" applyBorder="1" applyAlignment="1">
      <alignment horizontal="center" wrapText="1"/>
    </xf>
    <xf numFmtId="3" fontId="62" fillId="5" borderId="1" xfId="0" applyNumberFormat="1" applyFont="1" applyFill="1" applyBorder="1" applyAlignment="1">
      <alignment horizontal="center"/>
    </xf>
    <xf numFmtId="0" fontId="61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54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16" fillId="0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2" fillId="4" borderId="1" xfId="0" applyFont="1" applyFill="1" applyBorder="1" applyAlignment="1"/>
    <xf numFmtId="0" fontId="62" fillId="4" borderId="1" xfId="0" applyFont="1" applyFill="1" applyBorder="1" applyAlignment="1">
      <alignment horizontal="center"/>
    </xf>
    <xf numFmtId="3" fontId="76" fillId="0" borderId="0" xfId="0" applyNumberFormat="1" applyFont="1" applyFill="1"/>
    <xf numFmtId="0" fontId="40" fillId="0" borderId="0" xfId="0" applyFont="1" applyFill="1"/>
    <xf numFmtId="0" fontId="46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56" fillId="0" borderId="16" xfId="0" applyFont="1" applyBorder="1" applyAlignment="1">
      <alignment horizontal="right"/>
    </xf>
    <xf numFmtId="3" fontId="84" fillId="0" borderId="18" xfId="0" applyNumberFormat="1" applyFont="1" applyBorder="1" applyAlignment="1">
      <alignment horizontal="right"/>
    </xf>
    <xf numFmtId="0" fontId="86" fillId="0" borderId="16" xfId="0" applyFont="1" applyBorder="1" applyAlignment="1">
      <alignment horizontal="center"/>
    </xf>
    <xf numFmtId="3" fontId="82" fillId="0" borderId="18" xfId="0" applyNumberFormat="1" applyFont="1" applyBorder="1" applyAlignment="1">
      <alignment horizontal="right"/>
    </xf>
    <xf numFmtId="0" fontId="86" fillId="0" borderId="21" xfId="0" applyFont="1" applyBorder="1" applyAlignment="1">
      <alignment horizontal="center"/>
    </xf>
    <xf numFmtId="3" fontId="84" fillId="0" borderId="23" xfId="0" applyNumberFormat="1" applyFont="1" applyBorder="1"/>
    <xf numFmtId="0" fontId="86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40" fillId="0" borderId="13" xfId="0" applyNumberFormat="1" applyFont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left"/>
    </xf>
    <xf numFmtId="3" fontId="40" fillId="0" borderId="15" xfId="0" applyNumberFormat="1" applyFont="1" applyBorder="1" applyAlignment="1">
      <alignment horizontal="center" vertical="center"/>
    </xf>
    <xf numFmtId="0" fontId="89" fillId="0" borderId="16" xfId="0" applyFont="1" applyBorder="1" applyAlignment="1">
      <alignment horizontal="right"/>
    </xf>
    <xf numFmtId="0" fontId="38" fillId="0" borderId="17" xfId="0" applyFont="1" applyBorder="1"/>
    <xf numFmtId="0" fontId="40" fillId="0" borderId="17" xfId="0" applyFont="1" applyBorder="1" applyAlignment="1"/>
    <xf numFmtId="3" fontId="40" fillId="0" borderId="18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/>
    </xf>
    <xf numFmtId="0" fontId="89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3" fontId="40" fillId="0" borderId="18" xfId="0" applyNumberFormat="1" applyFont="1" applyBorder="1" applyAlignment="1">
      <alignment horizontal="center"/>
    </xf>
    <xf numFmtId="49" fontId="40" fillId="0" borderId="16" xfId="0" applyNumberFormat="1" applyFont="1" applyBorder="1"/>
    <xf numFmtId="0" fontId="40" fillId="0" borderId="17" xfId="0" applyFont="1" applyBorder="1"/>
    <xf numFmtId="0" fontId="90" fillId="0" borderId="17" xfId="0" applyFont="1" applyBorder="1" applyAlignment="1">
      <alignment wrapText="1"/>
    </xf>
    <xf numFmtId="49" fontId="89" fillId="0" borderId="16" xfId="0" applyNumberFormat="1" applyFont="1" applyBorder="1" applyAlignment="1">
      <alignment horizontal="center"/>
    </xf>
    <xf numFmtId="49" fontId="47" fillId="0" borderId="17" xfId="0" applyNumberFormat="1" applyFont="1" applyFill="1" applyBorder="1" applyAlignment="1" applyProtection="1">
      <alignment horizontal="left" wrapText="1"/>
      <protection locked="0"/>
    </xf>
    <xf numFmtId="49" fontId="5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56" fillId="0" borderId="17" xfId="0" applyFont="1" applyBorder="1" applyAlignment="1"/>
    <xf numFmtId="3" fontId="16" fillId="0" borderId="18" xfId="0" applyNumberFormat="1" applyFont="1" applyBorder="1" applyAlignment="1">
      <alignment horizontal="center"/>
    </xf>
    <xf numFmtId="49" fontId="16" fillId="0" borderId="16" xfId="0" applyNumberFormat="1" applyFont="1" applyBorder="1"/>
    <xf numFmtId="0" fontId="16" fillId="0" borderId="17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49" fontId="56" fillId="0" borderId="30" xfId="0" applyNumberFormat="1" applyFont="1" applyBorder="1" applyAlignment="1">
      <alignment horizontal="center"/>
    </xf>
    <xf numFmtId="0" fontId="16" fillId="0" borderId="17" xfId="27" applyFont="1" applyFill="1" applyBorder="1" applyAlignment="1">
      <alignment horizontal="left" vertical="center" wrapText="1"/>
    </xf>
    <xf numFmtId="49" fontId="16" fillId="0" borderId="28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2" fillId="0" borderId="18" xfId="0" applyFont="1" applyBorder="1"/>
    <xf numFmtId="49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3" fontId="16" fillId="0" borderId="31" xfId="0" applyNumberFormat="1" applyFont="1" applyBorder="1" applyAlignment="1">
      <alignment horizontal="center" vertical="center"/>
    </xf>
    <xf numFmtId="0" fontId="0" fillId="0" borderId="17" xfId="0" applyFont="1" applyBorder="1"/>
    <xf numFmtId="0" fontId="16" fillId="0" borderId="17" xfId="0" applyFont="1" applyBorder="1" applyAlignment="1"/>
    <xf numFmtId="3" fontId="57" fillId="0" borderId="31" xfId="0" applyNumberFormat="1" applyFont="1" applyBorder="1" applyAlignment="1">
      <alignment horizontal="center"/>
    </xf>
    <xf numFmtId="3" fontId="16" fillId="0" borderId="31" xfId="0" applyNumberFormat="1" applyFont="1" applyBorder="1" applyAlignment="1">
      <alignment horizontal="center"/>
    </xf>
    <xf numFmtId="3" fontId="57" fillId="0" borderId="18" xfId="0" applyNumberFormat="1" applyFont="1" applyBorder="1" applyAlignment="1">
      <alignment horizontal="center"/>
    </xf>
    <xf numFmtId="0" fontId="86" fillId="0" borderId="17" xfId="0" applyFont="1" applyBorder="1" applyAlignment="1">
      <alignment horizontal="center"/>
    </xf>
    <xf numFmtId="3" fontId="62" fillId="0" borderId="18" xfId="0" applyNumberFormat="1" applyFont="1" applyBorder="1" applyAlignment="1">
      <alignment horizontal="center"/>
    </xf>
    <xf numFmtId="0" fontId="86" fillId="0" borderId="22" xfId="0" applyFont="1" applyBorder="1" applyAlignment="1">
      <alignment horizontal="center"/>
    </xf>
    <xf numFmtId="0" fontId="16" fillId="0" borderId="22" xfId="0" applyFont="1" applyBorder="1"/>
    <xf numFmtId="49" fontId="91" fillId="0" borderId="0" xfId="0" applyNumberFormat="1" applyFont="1" applyBorder="1" applyAlignment="1" applyProtection="1">
      <protection locked="0"/>
    </xf>
    <xf numFmtId="0" fontId="9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9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96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97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94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 wrapText="1"/>
    </xf>
    <xf numFmtId="0" fontId="101" fillId="0" borderId="0" xfId="0" applyFont="1"/>
    <xf numFmtId="0" fontId="101" fillId="0" borderId="0" xfId="0" applyFont="1" applyFill="1"/>
    <xf numFmtId="49" fontId="98" fillId="0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 wrapText="1"/>
    </xf>
    <xf numFmtId="49" fontId="100" fillId="0" borderId="6" xfId="0" applyNumberFormat="1" applyFont="1" applyBorder="1" applyAlignment="1">
      <alignment horizontal="center" wrapText="1"/>
    </xf>
    <xf numFmtId="49" fontId="44" fillId="0" borderId="4" xfId="0" applyNumberFormat="1" applyFont="1" applyFill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5" fillId="0" borderId="1" xfId="0" applyNumberFormat="1" applyFont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0" fontId="102" fillId="0" borderId="1" xfId="0" applyFont="1" applyBorder="1" applyAlignment="1">
      <alignment horizontal="left" wrapText="1"/>
    </xf>
    <xf numFmtId="3" fontId="102" fillId="0" borderId="1" xfId="0" applyNumberFormat="1" applyFont="1" applyFill="1" applyBorder="1" applyAlignment="1">
      <alignment horizontal="center" wrapText="1"/>
    </xf>
    <xf numFmtId="0" fontId="104" fillId="0" borderId="0" xfId="0" applyFont="1" applyFill="1"/>
    <xf numFmtId="0" fontId="104" fillId="6" borderId="0" xfId="0" applyFont="1" applyFill="1"/>
    <xf numFmtId="49" fontId="105" fillId="0" borderId="1" xfId="0" applyNumberFormat="1" applyFont="1" applyFill="1" applyBorder="1" applyAlignment="1">
      <alignment horizontal="center" wrapText="1"/>
    </xf>
    <xf numFmtId="49" fontId="105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0" fontId="104" fillId="0" borderId="0" xfId="0" applyFont="1"/>
    <xf numFmtId="49" fontId="100" fillId="0" borderId="1" xfId="0" applyNumberFormat="1" applyFont="1" applyFill="1" applyBorder="1" applyAlignment="1">
      <alignment horizontal="center" wrapText="1"/>
    </xf>
    <xf numFmtId="49" fontId="100" fillId="0" borderId="6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5" fillId="0" borderId="1" xfId="0" applyNumberFormat="1" applyFont="1" applyFill="1" applyBorder="1" applyAlignment="1" applyProtection="1">
      <alignment horizontal="left" wrapText="1"/>
      <protection locked="0"/>
    </xf>
    <xf numFmtId="3" fontId="106" fillId="0" borderId="1" xfId="0" applyNumberFormat="1" applyFont="1" applyBorder="1" applyAlignment="1">
      <alignment horizontal="center" wrapText="1"/>
    </xf>
    <xf numFmtId="0" fontId="19" fillId="0" borderId="32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98" fillId="0" borderId="3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Fill="1" applyBorder="1" applyAlignment="1">
      <alignment horizontal="left" wrapText="1"/>
    </xf>
    <xf numFmtId="3" fontId="78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0" fontId="100" fillId="0" borderId="0" xfId="0" applyFont="1"/>
    <xf numFmtId="0" fontId="100" fillId="0" borderId="0" xfId="0" applyFont="1" applyFill="1"/>
    <xf numFmtId="0" fontId="100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96" fillId="4" borderId="1" xfId="0" applyNumberFormat="1" applyFont="1" applyFill="1" applyBorder="1" applyAlignment="1" applyProtection="1">
      <alignment horizontal="left" wrapText="1"/>
      <protection locked="0"/>
    </xf>
    <xf numFmtId="3" fontId="99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Border="1" applyAlignment="1">
      <alignment horizontal="left" wrapText="1"/>
    </xf>
    <xf numFmtId="49" fontId="98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07" fillId="0" borderId="0" xfId="0" applyFont="1" applyFill="1"/>
    <xf numFmtId="0" fontId="107" fillId="6" borderId="0" xfId="0" applyFont="1" applyFill="1"/>
    <xf numFmtId="49" fontId="77" fillId="0" borderId="1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center" wrapText="1"/>
    </xf>
    <xf numFmtId="0" fontId="94" fillId="0" borderId="1" xfId="0" applyFont="1" applyBorder="1" applyAlignment="1">
      <alignment wrapText="1"/>
    </xf>
    <xf numFmtId="0" fontId="108" fillId="0" borderId="0" xfId="0" applyFont="1"/>
    <xf numFmtId="0" fontId="29" fillId="0" borderId="0" xfId="0" applyFont="1" applyAlignment="1">
      <alignment wrapText="1"/>
    </xf>
    <xf numFmtId="3" fontId="98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109" fillId="2" borderId="1" xfId="0" applyNumberFormat="1" applyFont="1" applyFill="1" applyBorder="1" applyAlignment="1" applyProtection="1">
      <alignment horizontal="center" wrapText="1"/>
      <protection locked="0"/>
    </xf>
    <xf numFmtId="49" fontId="96" fillId="2" borderId="1" xfId="1" applyNumberFormat="1" applyFont="1" applyFill="1" applyBorder="1" applyAlignment="1" applyProtection="1">
      <alignment horizontal="center" wrapText="1"/>
      <protection locked="0"/>
    </xf>
    <xf numFmtId="3" fontId="96" fillId="2" borderId="1" xfId="0" applyNumberFormat="1" applyFont="1" applyFill="1" applyBorder="1" applyAlignment="1">
      <alignment horizontal="center" wrapText="1"/>
    </xf>
    <xf numFmtId="0" fontId="96" fillId="0" borderId="0" xfId="0" applyFont="1" applyAlignment="1">
      <alignment horizontal="center" vertical="center"/>
    </xf>
    <xf numFmtId="3" fontId="96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98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0" fontId="94" fillId="0" borderId="1" xfId="0" applyFont="1" applyBorder="1" applyAlignment="1">
      <alignment vertical="top" wrapText="1"/>
    </xf>
    <xf numFmtId="49" fontId="94" fillId="0" borderId="1" xfId="0" applyNumberFormat="1" applyFont="1" applyBorder="1" applyAlignment="1">
      <alignment horizontal="left" wrapText="1"/>
    </xf>
    <xf numFmtId="49" fontId="16" fillId="0" borderId="7" xfId="0" applyNumberFormat="1" applyFont="1" applyBorder="1" applyAlignment="1">
      <alignment horizontal="left" wrapText="1"/>
    </xf>
    <xf numFmtId="3" fontId="58" fillId="0" borderId="1" xfId="0" applyNumberFormat="1" applyFont="1" applyBorder="1"/>
    <xf numFmtId="49" fontId="16" fillId="3" borderId="1" xfId="0" applyNumberFormat="1" applyFont="1" applyFill="1" applyBorder="1" applyAlignment="1">
      <alignment horizontal="left" wrapText="1"/>
    </xf>
    <xf numFmtId="3" fontId="13" fillId="0" borderId="1" xfId="0" applyNumberFormat="1" applyFont="1" applyBorder="1"/>
    <xf numFmtId="49" fontId="53" fillId="0" borderId="1" xfId="0" applyNumberFormat="1" applyFont="1" applyFill="1" applyBorder="1" applyAlignment="1" applyProtection="1">
      <alignment horizontal="left" wrapText="1"/>
      <protection locked="0"/>
    </xf>
    <xf numFmtId="0" fontId="110" fillId="0" borderId="0" xfId="0" applyFont="1"/>
    <xf numFmtId="49" fontId="47" fillId="0" borderId="1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0" fontId="16" fillId="0" borderId="0" xfId="0" applyFont="1" applyFill="1"/>
    <xf numFmtId="4" fontId="33" fillId="0" borderId="0" xfId="0" applyNumberFormat="1" applyFont="1" applyFill="1"/>
    <xf numFmtId="49" fontId="16" fillId="0" borderId="0" xfId="0" applyNumberFormat="1" applyFont="1" applyAlignment="1">
      <alignment horizontal="left" wrapText="1"/>
    </xf>
    <xf numFmtId="3" fontId="6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center"/>
    </xf>
    <xf numFmtId="49" fontId="48" fillId="0" borderId="1" xfId="0" applyNumberFormat="1" applyFont="1" applyBorder="1" applyAlignment="1">
      <alignment horizontal="center"/>
    </xf>
    <xf numFmtId="49" fontId="48" fillId="0" borderId="1" xfId="0" applyNumberFormat="1" applyFont="1" applyBorder="1" applyAlignment="1">
      <alignment horizontal="left" wrapText="1"/>
    </xf>
    <xf numFmtId="49" fontId="40" fillId="0" borderId="3" xfId="0" applyNumberFormat="1" applyFont="1" applyBorder="1" applyAlignment="1">
      <alignment horizontal="center"/>
    </xf>
    <xf numFmtId="49" fontId="47" fillId="0" borderId="3" xfId="0" applyNumberFormat="1" applyFont="1" applyBorder="1" applyAlignment="1">
      <alignment horizontal="center" wrapText="1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0" fontId="40" fillId="0" borderId="0" xfId="0" applyFont="1" applyAlignment="1">
      <alignment wrapText="1"/>
    </xf>
    <xf numFmtId="49" fontId="50" fillId="4" borderId="1" xfId="0" applyNumberFormat="1" applyFont="1" applyFill="1" applyBorder="1" applyAlignment="1">
      <alignment horizontal="center" vertical="center" wrapText="1"/>
    </xf>
    <xf numFmtId="49" fontId="111" fillId="4" borderId="1" xfId="0" applyNumberFormat="1" applyFont="1" applyFill="1" applyBorder="1" applyAlignment="1" applyProtection="1">
      <alignment horizontal="left" wrapText="1"/>
      <protection locked="0"/>
    </xf>
    <xf numFmtId="0" fontId="40" fillId="4" borderId="1" xfId="0" applyFont="1" applyFill="1" applyBorder="1" applyAlignment="1">
      <alignment wrapText="1"/>
    </xf>
    <xf numFmtId="0" fontId="40" fillId="4" borderId="1" xfId="0" applyFont="1" applyFill="1" applyBorder="1" applyAlignment="1">
      <alignment horizontal="center" wrapText="1"/>
    </xf>
    <xf numFmtId="3" fontId="64" fillId="4" borderId="1" xfId="0" applyNumberFormat="1" applyFont="1" applyFill="1" applyBorder="1" applyAlignment="1">
      <alignment horizontal="center" wrapText="1"/>
    </xf>
    <xf numFmtId="4" fontId="76" fillId="0" borderId="0" xfId="0" applyNumberFormat="1" applyFont="1"/>
    <xf numFmtId="4" fontId="62" fillId="5" borderId="1" xfId="0" applyNumberFormat="1" applyFont="1" applyFill="1" applyBorder="1" applyAlignment="1">
      <alignment horizontal="center"/>
    </xf>
    <xf numFmtId="0" fontId="48" fillId="0" borderId="0" xfId="0" applyFont="1"/>
    <xf numFmtId="4" fontId="69" fillId="0" borderId="0" xfId="0" applyNumberFormat="1" applyFont="1" applyAlignment="1"/>
    <xf numFmtId="0" fontId="40" fillId="0" borderId="7" xfId="0" applyFont="1" applyBorder="1" applyAlignment="1">
      <alignment horizontal="left" wrapText="1"/>
    </xf>
    <xf numFmtId="49" fontId="47" fillId="0" borderId="4" xfId="0" applyNumberFormat="1" applyFont="1" applyFill="1" applyBorder="1" applyAlignment="1">
      <alignment horizontal="center" wrapText="1"/>
    </xf>
    <xf numFmtId="49" fontId="47" fillId="0" borderId="9" xfId="0" applyNumberFormat="1" applyFont="1" applyFill="1" applyBorder="1" applyAlignment="1">
      <alignment horizontal="center" wrapText="1"/>
    </xf>
    <xf numFmtId="49" fontId="47" fillId="0" borderId="6" xfId="0" applyNumberFormat="1" applyFont="1" applyBorder="1" applyAlignment="1">
      <alignment horizontal="center" wrapText="1"/>
    </xf>
    <xf numFmtId="0" fontId="40" fillId="0" borderId="3" xfId="0" applyFont="1" applyBorder="1" applyAlignment="1">
      <alignment horizontal="left" wrapText="1"/>
    </xf>
    <xf numFmtId="49" fontId="51" fillId="0" borderId="1" xfId="0" applyNumberFormat="1" applyFont="1" applyFill="1" applyBorder="1" applyAlignment="1">
      <alignment horizontal="left" wrapText="1"/>
    </xf>
    <xf numFmtId="3" fontId="40" fillId="0" borderId="1" xfId="0" applyNumberFormat="1" applyFont="1" applyBorder="1"/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3" fontId="16" fillId="0" borderId="4" xfId="0" applyNumberFormat="1" applyFont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" fontId="69" fillId="0" borderId="0" xfId="0" applyNumberFormat="1" applyFont="1"/>
    <xf numFmtId="49" fontId="53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3" fontId="62" fillId="0" borderId="1" xfId="0" applyNumberFormat="1" applyFont="1" applyFill="1" applyBorder="1" applyAlignment="1">
      <alignment horizontal="center"/>
    </xf>
    <xf numFmtId="3" fontId="69" fillId="0" borderId="0" xfId="0" applyNumberFormat="1" applyFont="1"/>
    <xf numFmtId="49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left" wrapText="1"/>
    </xf>
    <xf numFmtId="49" fontId="112" fillId="0" borderId="1" xfId="0" applyNumberFormat="1" applyFont="1" applyBorder="1" applyAlignment="1">
      <alignment horizontal="left" wrapText="1"/>
    </xf>
    <xf numFmtId="49" fontId="12" fillId="0" borderId="6" xfId="0" applyNumberFormat="1" applyFont="1" applyFill="1" applyBorder="1" applyAlignment="1">
      <alignment horizontal="center" wrapText="1"/>
    </xf>
    <xf numFmtId="49" fontId="53" fillId="0" borderId="6" xfId="0" applyNumberFormat="1" applyFont="1" applyFill="1" applyBorder="1" applyAlignment="1">
      <alignment horizontal="center" wrapText="1"/>
    </xf>
    <xf numFmtId="0" fontId="98" fillId="0" borderId="0" xfId="3" applyFont="1"/>
    <xf numFmtId="0" fontId="113" fillId="0" borderId="0" xfId="3" applyFont="1"/>
    <xf numFmtId="49" fontId="52" fillId="0" borderId="0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12" fillId="0" borderId="0" xfId="3" applyFont="1"/>
    <xf numFmtId="0" fontId="98" fillId="0" borderId="1" xfId="3" applyFont="1" applyBorder="1" applyAlignment="1">
      <alignment horizontal="center" vertical="center" wrapText="1"/>
    </xf>
    <xf numFmtId="0" fontId="113" fillId="0" borderId="0" xfId="3" applyFont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114" fillId="0" borderId="0" xfId="3" applyFont="1" applyAlignment="1">
      <alignment horizontal="center" vertical="center" wrapText="1"/>
    </xf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0" fontId="12" fillId="4" borderId="1" xfId="3" applyFont="1" applyFill="1" applyBorder="1" applyAlignment="1">
      <alignment horizontal="center" wrapText="1"/>
    </xf>
    <xf numFmtId="3" fontId="62" fillId="4" borderId="1" xfId="3" applyNumberFormat="1" applyFont="1" applyFill="1" applyBorder="1" applyAlignment="1">
      <alignment horizontal="center" wrapText="1"/>
    </xf>
    <xf numFmtId="0" fontId="115" fillId="0" borderId="0" xfId="3" applyFont="1" applyAlignment="1">
      <alignment horizontal="center" vertical="center" wrapText="1"/>
    </xf>
    <xf numFmtId="0" fontId="116" fillId="0" borderId="1" xfId="3" applyFont="1" applyFill="1" applyBorder="1" applyAlignment="1">
      <alignment wrapText="1"/>
    </xf>
    <xf numFmtId="3" fontId="12" fillId="0" borderId="1" xfId="3" applyNumberFormat="1" applyFont="1" applyBorder="1" applyAlignment="1">
      <alignment horizontal="center" wrapText="1"/>
    </xf>
    <xf numFmtId="0" fontId="116" fillId="0" borderId="1" xfId="3" applyFont="1" applyBorder="1" applyAlignment="1">
      <alignment wrapText="1"/>
    </xf>
    <xf numFmtId="3" fontId="48" fillId="0" borderId="1" xfId="3" applyNumberFormat="1" applyFont="1" applyBorder="1" applyAlignment="1">
      <alignment horizontal="center" wrapText="1"/>
    </xf>
    <xf numFmtId="0" fontId="117" fillId="0" borderId="0" xfId="3" applyFont="1" applyAlignment="1">
      <alignment horizontal="center" vertical="center" wrapText="1"/>
    </xf>
    <xf numFmtId="49" fontId="16" fillId="0" borderId="4" xfId="0" applyNumberFormat="1" applyFont="1" applyBorder="1" applyAlignment="1">
      <alignment horizontal="left" wrapText="1"/>
    </xf>
    <xf numFmtId="0" fontId="12" fillId="0" borderId="1" xfId="3" applyFont="1" applyBorder="1" applyAlignment="1">
      <alignment wrapText="1"/>
    </xf>
    <xf numFmtId="0" fontId="48" fillId="0" borderId="1" xfId="3" applyFont="1" applyBorder="1" applyAlignment="1">
      <alignment wrapText="1"/>
    </xf>
    <xf numFmtId="4" fontId="48" fillId="0" borderId="1" xfId="3" applyNumberFormat="1" applyFont="1" applyBorder="1" applyAlignment="1">
      <alignment horizontal="center" wrapText="1"/>
    </xf>
    <xf numFmtId="3" fontId="47" fillId="0" borderId="1" xfId="3" applyNumberFormat="1" applyFont="1" applyFill="1" applyBorder="1" applyAlignment="1">
      <alignment horizontal="center" wrapText="1"/>
    </xf>
    <xf numFmtId="0" fontId="115" fillId="4" borderId="1" xfId="3" applyFont="1" applyFill="1" applyBorder="1" applyAlignment="1">
      <alignment horizontal="center" vertical="center" wrapText="1"/>
    </xf>
    <xf numFmtId="3" fontId="16" fillId="0" borderId="1" xfId="3" applyNumberFormat="1" applyFont="1" applyBorder="1" applyAlignment="1">
      <alignment horizont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0" fontId="118" fillId="0" borderId="1" xfId="3" applyFont="1" applyBorder="1" applyAlignment="1">
      <alignment horizontal="center" vertical="center" wrapText="1"/>
    </xf>
    <xf numFmtId="3" fontId="118" fillId="0" borderId="1" xfId="3" applyNumberFormat="1" applyFont="1" applyBorder="1" applyAlignment="1">
      <alignment horizontal="center" vertical="center" wrapText="1"/>
    </xf>
    <xf numFmtId="0" fontId="119" fillId="0" borderId="0" xfId="3" applyFont="1" applyAlignment="1">
      <alignment horizontal="center" vertical="center" wrapText="1"/>
    </xf>
    <xf numFmtId="49" fontId="50" fillId="4" borderId="1" xfId="3" applyNumberFormat="1" applyFont="1" applyFill="1" applyBorder="1" applyAlignment="1" applyProtection="1">
      <alignment horizontal="center" wrapText="1"/>
      <protection locked="0"/>
    </xf>
    <xf numFmtId="3" fontId="50" fillId="4" borderId="1" xfId="3" applyNumberFormat="1" applyFont="1" applyFill="1" applyBorder="1" applyAlignment="1" applyProtection="1">
      <alignment horizontal="center" wrapText="1"/>
      <protection locked="0"/>
    </xf>
    <xf numFmtId="0" fontId="117" fillId="0" borderId="0" xfId="3" applyFont="1" applyAlignment="1">
      <alignment wrapText="1"/>
    </xf>
    <xf numFmtId="49" fontId="51" fillId="0" borderId="1" xfId="3" applyNumberFormat="1" applyFont="1" applyFill="1" applyBorder="1" applyAlignment="1" applyProtection="1">
      <alignment horizontal="center" wrapText="1"/>
      <protection locked="0"/>
    </xf>
    <xf numFmtId="49" fontId="50" fillId="0" borderId="1" xfId="3" applyNumberFormat="1" applyFont="1" applyFill="1" applyBorder="1" applyAlignment="1" applyProtection="1">
      <alignment horizontal="center" wrapText="1"/>
      <protection locked="0"/>
    </xf>
    <xf numFmtId="3" fontId="51" fillId="0" borderId="1" xfId="3" applyNumberFormat="1" applyFont="1" applyFill="1" applyBorder="1" applyAlignment="1" applyProtection="1">
      <alignment horizontal="center" wrapText="1"/>
      <protection locked="0"/>
    </xf>
    <xf numFmtId="0" fontId="117" fillId="0" borderId="0" xfId="3" applyFont="1" applyFill="1" applyAlignment="1">
      <alignment wrapText="1"/>
    </xf>
    <xf numFmtId="49" fontId="51" fillId="0" borderId="6" xfId="0" applyNumberFormat="1" applyFont="1" applyBorder="1" applyAlignment="1">
      <alignment horizontal="center" wrapText="1"/>
    </xf>
    <xf numFmtId="0" fontId="40" fillId="7" borderId="1" xfId="0" applyFont="1" applyFill="1" applyBorder="1" applyAlignment="1">
      <alignment horizontal="center" wrapText="1"/>
    </xf>
    <xf numFmtId="0" fontId="120" fillId="0" borderId="1" xfId="0" applyFont="1" applyBorder="1"/>
    <xf numFmtId="0" fontId="40" fillId="7" borderId="1" xfId="0" applyFont="1" applyFill="1" applyBorder="1" applyAlignment="1">
      <alignment horizontal="left" wrapText="1"/>
    </xf>
    <xf numFmtId="49" fontId="51" fillId="0" borderId="33" xfId="0" applyNumberFormat="1" applyFont="1" applyBorder="1" applyAlignment="1">
      <alignment horizontal="center" wrapText="1"/>
    </xf>
    <xf numFmtId="0" fontId="40" fillId="7" borderId="3" xfId="0" applyFont="1" applyFill="1" applyBorder="1" applyAlignment="1">
      <alignment horizontal="left" wrapText="1"/>
    </xf>
    <xf numFmtId="49" fontId="111" fillId="0" borderId="1" xfId="3" applyNumberFormat="1" applyFont="1" applyFill="1" applyBorder="1" applyAlignment="1" applyProtection="1">
      <alignment horizontal="center" wrapText="1"/>
      <protection locked="0"/>
    </xf>
    <xf numFmtId="0" fontId="40" fillId="0" borderId="1" xfId="0" applyFont="1" applyBorder="1" applyAlignment="1">
      <alignment horizontal="left" vertic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9" fontId="17" fillId="4" borderId="1" xfId="3" applyNumberFormat="1" applyFont="1" applyFill="1" applyBorder="1" applyAlignment="1" applyProtection="1">
      <alignment horizontal="center" wrapText="1"/>
      <protection locked="0"/>
    </xf>
    <xf numFmtId="3" fontId="17" fillId="4" borderId="1" xfId="3" applyNumberFormat="1" applyFont="1" applyFill="1" applyBorder="1" applyAlignment="1" applyProtection="1">
      <alignment horizontal="center" wrapText="1"/>
      <protection locked="0"/>
    </xf>
    <xf numFmtId="0" fontId="115" fillId="0" borderId="0" xfId="3" applyFont="1" applyAlignment="1">
      <alignment wrapText="1"/>
    </xf>
    <xf numFmtId="49" fontId="40" fillId="0" borderId="1" xfId="0" applyNumberFormat="1" applyFont="1" applyBorder="1" applyAlignment="1">
      <alignment horizontal="center" vertical="center"/>
    </xf>
    <xf numFmtId="49" fontId="47" fillId="0" borderId="6" xfId="0" applyNumberFormat="1" applyFont="1" applyBorder="1" applyAlignment="1">
      <alignment horizontal="center" vertical="center" wrapText="1"/>
    </xf>
    <xf numFmtId="3" fontId="50" fillId="0" borderId="1" xfId="3" applyNumberFormat="1" applyFont="1" applyFill="1" applyBorder="1" applyAlignment="1" applyProtection="1">
      <alignment horizontal="center" wrapText="1"/>
      <protection locked="0"/>
    </xf>
    <xf numFmtId="0" fontId="41" fillId="0" borderId="1" xfId="0" applyFont="1" applyBorder="1" applyAlignment="1">
      <alignment horizontal="left" vertical="center" wrapText="1"/>
    </xf>
    <xf numFmtId="3" fontId="41" fillId="0" borderId="1" xfId="3" applyNumberFormat="1" applyFont="1" applyBorder="1" applyAlignment="1">
      <alignment horizontal="center" wrapText="1"/>
    </xf>
    <xf numFmtId="0" fontId="57" fillId="0" borderId="1" xfId="0" applyFont="1" applyBorder="1" applyAlignment="1">
      <alignment horizontal="left" vertical="center" wrapText="1"/>
    </xf>
    <xf numFmtId="3" fontId="57" fillId="0" borderId="1" xfId="3" applyNumberFormat="1" applyFont="1" applyBorder="1" applyAlignment="1">
      <alignment horizontal="center" wrapText="1"/>
    </xf>
    <xf numFmtId="3" fontId="121" fillId="4" borderId="1" xfId="0" applyNumberFormat="1" applyFont="1" applyFill="1" applyBorder="1" applyAlignment="1">
      <alignment horizontal="center" wrapText="1"/>
    </xf>
    <xf numFmtId="3" fontId="121" fillId="0" borderId="1" xfId="0" applyNumberFormat="1" applyFont="1" applyBorder="1" applyAlignment="1">
      <alignment horizontal="center" wrapText="1"/>
    </xf>
    <xf numFmtId="49" fontId="122" fillId="2" borderId="1" xfId="3" applyNumberFormat="1" applyFont="1" applyFill="1" applyBorder="1" applyAlignment="1" applyProtection="1">
      <alignment horizontal="center" wrapText="1"/>
      <protection locked="0"/>
    </xf>
    <xf numFmtId="49" fontId="17" fillId="2" borderId="1" xfId="3" applyNumberFormat="1" applyFont="1" applyFill="1" applyBorder="1" applyAlignment="1" applyProtection="1">
      <alignment horizontal="center" wrapText="1"/>
      <protection locked="0"/>
    </xf>
    <xf numFmtId="49" fontId="12" fillId="0" borderId="0" xfId="3" applyNumberFormat="1" applyFont="1"/>
    <xf numFmtId="0" fontId="115" fillId="0" borderId="0" xfId="3" applyFont="1"/>
    <xf numFmtId="49" fontId="113" fillId="0" borderId="0" xfId="3" applyNumberFormat="1" applyFont="1"/>
    <xf numFmtId="0" fontId="123" fillId="0" borderId="0" xfId="3" applyFont="1"/>
    <xf numFmtId="49" fontId="124" fillId="0" borderId="0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 applyProtection="1">
      <alignment vertical="top" wrapText="1"/>
      <protection locked="0"/>
    </xf>
    <xf numFmtId="0" fontId="113" fillId="0" borderId="0" xfId="3" applyFont="1" applyBorder="1"/>
    <xf numFmtId="49" fontId="124" fillId="0" borderId="0" xfId="3" applyNumberFormat="1" applyFont="1" applyFill="1" applyBorder="1" applyAlignment="1" applyProtection="1">
      <alignment vertical="top" wrapText="1"/>
      <protection locked="0"/>
    </xf>
    <xf numFmtId="49" fontId="47" fillId="0" borderId="1" xfId="0" applyNumberFormat="1" applyFont="1" applyFill="1" applyBorder="1" applyAlignment="1">
      <alignment horizontal="center" vertical="center" wrapText="1"/>
    </xf>
    <xf numFmtId="49" fontId="125" fillId="0" borderId="1" xfId="0" applyNumberFormat="1" applyFont="1" applyFill="1" applyBorder="1" applyAlignment="1">
      <alignment horizontal="center" wrapText="1"/>
    </xf>
    <xf numFmtId="49" fontId="125" fillId="0" borderId="6" xfId="0" applyNumberFormat="1" applyFont="1" applyBorder="1" applyAlignment="1">
      <alignment horizontal="center" wrapText="1"/>
    </xf>
    <xf numFmtId="3" fontId="128" fillId="0" borderId="1" xfId="0" applyNumberFormat="1" applyFont="1" applyBorder="1" applyAlignment="1">
      <alignment horizontal="center" wrapText="1"/>
    </xf>
    <xf numFmtId="0" fontId="127" fillId="0" borderId="0" xfId="0" applyFont="1"/>
    <xf numFmtId="0" fontId="126" fillId="7" borderId="1" xfId="0" applyFont="1" applyFill="1" applyBorder="1" applyAlignment="1">
      <alignment horizontal="center" wrapText="1"/>
    </xf>
    <xf numFmtId="0" fontId="126" fillId="7" borderId="1" xfId="0" applyFont="1" applyFill="1" applyBorder="1" applyAlignment="1">
      <alignment horizontal="left" vertical="center" wrapText="1"/>
    </xf>
    <xf numFmtId="3" fontId="98" fillId="0" borderId="6" xfId="0" applyNumberFormat="1" applyFont="1" applyBorder="1" applyAlignment="1">
      <alignment horizontal="center" wrapText="1"/>
    </xf>
    <xf numFmtId="3" fontId="29" fillId="0" borderId="6" xfId="0" applyNumberFormat="1" applyFont="1" applyFill="1" applyBorder="1" applyAlignment="1">
      <alignment horizontal="center" wrapText="1"/>
    </xf>
    <xf numFmtId="3" fontId="98" fillId="0" borderId="4" xfId="0" applyNumberFormat="1" applyFont="1" applyBorder="1" applyAlignment="1">
      <alignment horizontal="center" wrapText="1"/>
    </xf>
    <xf numFmtId="0" fontId="129" fillId="7" borderId="1" xfId="0" applyFont="1" applyFill="1" applyBorder="1" applyAlignment="1">
      <alignment horizontal="center" vertical="center" wrapText="1"/>
    </xf>
    <xf numFmtId="0" fontId="129" fillId="7" borderId="1" xfId="0" applyFont="1" applyFill="1" applyBorder="1" applyAlignment="1">
      <alignment horizontal="left" vertical="center" wrapText="1"/>
    </xf>
    <xf numFmtId="49" fontId="29" fillId="0" borderId="4" xfId="0" applyNumberFormat="1" applyFont="1" applyBorder="1" applyAlignment="1">
      <alignment horizontal="left" wrapText="1"/>
    </xf>
    <xf numFmtId="0" fontId="102" fillId="7" borderId="1" xfId="0" applyFont="1" applyFill="1" applyBorder="1" applyAlignment="1">
      <alignment horizontal="center" vertical="center" wrapText="1"/>
    </xf>
    <xf numFmtId="0" fontId="102" fillId="7" borderId="1" xfId="0" applyFont="1" applyFill="1" applyBorder="1" applyAlignment="1">
      <alignment horizontal="left" vertical="center" wrapText="1"/>
    </xf>
    <xf numFmtId="0" fontId="130" fillId="0" borderId="0" xfId="0" applyFont="1"/>
    <xf numFmtId="3" fontId="22" fillId="0" borderId="1" xfId="0" applyNumberFormat="1" applyFont="1" applyFill="1" applyBorder="1" applyAlignment="1">
      <alignment horizontal="center" wrapText="1"/>
    </xf>
    <xf numFmtId="0" fontId="39" fillId="0" borderId="0" xfId="0" applyFont="1" applyFill="1"/>
    <xf numFmtId="49" fontId="131" fillId="0" borderId="1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center" wrapText="1"/>
    </xf>
    <xf numFmtId="0" fontId="132" fillId="0" borderId="1" xfId="0" applyFont="1" applyBorder="1" applyAlignment="1">
      <alignment wrapText="1"/>
    </xf>
    <xf numFmtId="0" fontId="93" fillId="0" borderId="0" xfId="0" applyFont="1" applyFill="1"/>
    <xf numFmtId="3" fontId="69" fillId="0" borderId="0" xfId="0" applyNumberFormat="1" applyFont="1" applyFill="1"/>
    <xf numFmtId="3" fontId="16" fillId="0" borderId="23" xfId="0" applyNumberFormat="1" applyFont="1" applyBorder="1" applyAlignment="1">
      <alignment horizontal="center"/>
    </xf>
    <xf numFmtId="49" fontId="112" fillId="0" borderId="1" xfId="0" applyNumberFormat="1" applyFont="1" applyFill="1" applyBorder="1" applyAlignment="1">
      <alignment horizontal="center" wrapText="1"/>
    </xf>
    <xf numFmtId="0" fontId="29" fillId="7" borderId="1" xfId="0" applyFont="1" applyFill="1" applyBorder="1" applyAlignment="1">
      <alignment horizontal="center" wrapText="1"/>
    </xf>
    <xf numFmtId="0" fontId="29" fillId="7" borderId="1" xfId="0" applyFont="1" applyFill="1" applyBorder="1" applyAlignment="1">
      <alignment horizontal="left" vertical="center" wrapText="1"/>
    </xf>
    <xf numFmtId="49" fontId="133" fillId="0" borderId="6" xfId="0" applyNumberFormat="1" applyFont="1" applyBorder="1" applyAlignment="1">
      <alignment horizontal="center" wrapText="1"/>
    </xf>
    <xf numFmtId="0" fontId="134" fillId="7" borderId="1" xfId="0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0" fontId="134" fillId="7" borderId="1" xfId="0" applyFont="1" applyFill="1" applyBorder="1" applyAlignment="1">
      <alignment horizontal="left" vertical="center" wrapText="1"/>
    </xf>
    <xf numFmtId="49" fontId="53" fillId="0" borderId="6" xfId="0" applyNumberFormat="1" applyFont="1" applyBorder="1" applyAlignment="1">
      <alignment horizontal="center" wrapText="1"/>
    </xf>
    <xf numFmtId="0" fontId="16" fillId="7" borderId="1" xfId="0" applyFont="1" applyFill="1" applyBorder="1" applyAlignment="1">
      <alignment horizontal="center" wrapText="1"/>
    </xf>
    <xf numFmtId="0" fontId="29" fillId="0" borderId="3" xfId="0" applyFont="1" applyBorder="1" applyAlignment="1">
      <alignment wrapText="1"/>
    </xf>
    <xf numFmtId="0" fontId="29" fillId="0" borderId="4" xfId="0" applyFont="1" applyBorder="1" applyAlignment="1">
      <alignment wrapText="1"/>
    </xf>
    <xf numFmtId="49" fontId="97" fillId="0" borderId="1" xfId="0" applyNumberFormat="1" applyFont="1" applyBorder="1" applyAlignment="1">
      <alignment horizontal="center" wrapText="1"/>
    </xf>
    <xf numFmtId="3" fontId="22" fillId="0" borderId="0" xfId="0" applyNumberFormat="1" applyFont="1" applyFill="1" applyBorder="1" applyAlignment="1">
      <alignment horizontal="center" wrapText="1"/>
    </xf>
    <xf numFmtId="49" fontId="53" fillId="0" borderId="4" xfId="0" applyNumberFormat="1" applyFont="1" applyBorder="1" applyAlignment="1">
      <alignment horizontal="center" wrapText="1"/>
    </xf>
    <xf numFmtId="49" fontId="53" fillId="0" borderId="4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wrapText="1"/>
    </xf>
    <xf numFmtId="49" fontId="112" fillId="0" borderId="1" xfId="0" applyNumberFormat="1" applyFont="1" applyBorder="1" applyAlignment="1">
      <alignment horizontal="center" wrapText="1"/>
    </xf>
    <xf numFmtId="0" fontId="16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justify" vertical="center"/>
    </xf>
    <xf numFmtId="0" fontId="12" fillId="0" borderId="1" xfId="3" applyFont="1" applyFill="1" applyBorder="1" applyAlignment="1">
      <alignment horizontal="left" wrapText="1"/>
    </xf>
    <xf numFmtId="0" fontId="40" fillId="0" borderId="0" xfId="0" applyFont="1" applyAlignment="1">
      <alignment horizontal="justify" vertical="center"/>
    </xf>
    <xf numFmtId="49" fontId="17" fillId="2" borderId="1" xfId="3" applyNumberFormat="1" applyFont="1" applyFill="1" applyBorder="1" applyAlignment="1">
      <alignment horizontal="center" wrapText="1"/>
    </xf>
    <xf numFmtId="3" fontId="122" fillId="2" borderId="1" xfId="3" applyNumberFormat="1" applyFont="1" applyFill="1" applyBorder="1" applyAlignment="1" applyProtection="1">
      <alignment horizontal="center" wrapText="1"/>
      <protection locked="0"/>
    </xf>
    <xf numFmtId="0" fontId="24" fillId="0" borderId="1" xfId="3" applyFont="1" applyFill="1" applyBorder="1" applyAlignment="1">
      <alignment horizontal="center" vertical="center" wrapText="1"/>
    </xf>
    <xf numFmtId="3" fontId="16" fillId="0" borderId="1" xfId="3" applyNumberFormat="1" applyFont="1" applyFill="1" applyBorder="1" applyAlignment="1">
      <alignment horizontal="center" wrapText="1"/>
    </xf>
    <xf numFmtId="0" fontId="16" fillId="0" borderId="1" xfId="3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left" wrapText="1"/>
    </xf>
    <xf numFmtId="49" fontId="18" fillId="0" borderId="0" xfId="2" applyNumberFormat="1" applyFont="1" applyFill="1" applyBorder="1" applyAlignment="1" applyProtection="1">
      <alignment wrapText="1"/>
      <protection locked="0"/>
    </xf>
    <xf numFmtId="0" fontId="49" fillId="0" borderId="0" xfId="0" applyFont="1" applyAlignment="1"/>
    <xf numFmtId="0" fontId="16" fillId="0" borderId="0" xfId="2" applyFont="1" applyAlignment="1"/>
    <xf numFmtId="0" fontId="16" fillId="0" borderId="0" xfId="2" applyFont="1" applyAlignment="1">
      <alignment horizontal="right"/>
    </xf>
    <xf numFmtId="1" fontId="21" fillId="0" borderId="0" xfId="2" applyNumberFormat="1" applyFont="1" applyFill="1" applyBorder="1" applyAlignment="1">
      <alignment horizontal="center" vertical="top" wrapText="1"/>
    </xf>
    <xf numFmtId="49" fontId="32" fillId="0" borderId="0" xfId="2" applyNumberFormat="1" applyFont="1" applyFill="1" applyBorder="1" applyAlignment="1" applyProtection="1">
      <alignment horizontal="left" vertical="top" wrapText="1"/>
      <protection locked="0"/>
    </xf>
    <xf numFmtId="0" fontId="22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49" fontId="26" fillId="0" borderId="6" xfId="2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2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4" fillId="0" borderId="1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4" fillId="0" borderId="10" xfId="0" applyFont="1" applyBorder="1" applyAlignment="1">
      <alignment horizontal="left"/>
    </xf>
    <xf numFmtId="0" fontId="84" fillId="0" borderId="11" xfId="0" applyFont="1" applyBorder="1" applyAlignment="1">
      <alignment horizontal="left"/>
    </xf>
    <xf numFmtId="0" fontId="85" fillId="0" borderId="11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82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49" fontId="16" fillId="0" borderId="28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84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84" fillId="0" borderId="17" xfId="0" applyFont="1" applyBorder="1" applyAlignment="1"/>
    <xf numFmtId="0" fontId="85" fillId="0" borderId="17" xfId="0" applyFont="1" applyBorder="1" applyAlignment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49" fontId="57" fillId="0" borderId="30" xfId="0" applyNumberFormat="1" applyFont="1" applyBorder="1" applyAlignment="1">
      <alignment horizontal="center" wrapText="1"/>
    </xf>
    <xf numFmtId="0" fontId="72" fillId="0" borderId="17" xfId="0" applyFont="1" applyBorder="1" applyAlignment="1">
      <alignment wrapText="1"/>
    </xf>
    <xf numFmtId="0" fontId="86" fillId="0" borderId="0" xfId="0" applyFont="1" applyBorder="1" applyAlignment="1">
      <alignment horizontal="center"/>
    </xf>
    <xf numFmtId="0" fontId="0" fillId="0" borderId="0" xfId="0" applyBorder="1" applyAlignment="1"/>
    <xf numFmtId="0" fontId="84" fillId="0" borderId="17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84" fillId="0" borderId="22" xfId="0" applyFont="1" applyBorder="1" applyAlignment="1"/>
    <xf numFmtId="0" fontId="85" fillId="0" borderId="22" xfId="0" applyFont="1" applyBorder="1" applyAlignment="1"/>
    <xf numFmtId="0" fontId="87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4" fillId="0" borderId="24" xfId="0" applyFont="1" applyBorder="1" applyAlignment="1">
      <alignment horizontal="left"/>
    </xf>
    <xf numFmtId="0" fontId="84" fillId="0" borderId="25" xfId="0" applyFont="1" applyBorder="1" applyAlignment="1">
      <alignment horizontal="left"/>
    </xf>
    <xf numFmtId="0" fontId="85" fillId="0" borderId="26" xfId="0" applyFont="1" applyBorder="1" applyAlignment="1">
      <alignment horizontal="left"/>
    </xf>
    <xf numFmtId="0" fontId="85" fillId="0" borderId="27" xfId="0" applyFont="1" applyBorder="1" applyAlignment="1">
      <alignment horizontal="left"/>
    </xf>
    <xf numFmtId="49" fontId="41" fillId="0" borderId="16" xfId="0" applyNumberFormat="1" applyFont="1" applyFill="1" applyBorder="1" applyAlignment="1" applyProtection="1">
      <alignment horizontal="center" wrapText="1"/>
      <protection locked="0"/>
    </xf>
    <xf numFmtId="0" fontId="38" fillId="0" borderId="17" xfId="0" applyFont="1" applyBorder="1" applyAlignment="1">
      <alignment horizontal="center"/>
    </xf>
    <xf numFmtId="0" fontId="93" fillId="0" borderId="29" xfId="0" applyFont="1" applyBorder="1" applyAlignment="1">
      <alignment horizontal="center" wrapText="1"/>
    </xf>
    <xf numFmtId="0" fontId="93" fillId="0" borderId="20" xfId="0" applyFont="1" applyBorder="1" applyAlignment="1">
      <alignment horizontal="center" wrapText="1"/>
    </xf>
    <xf numFmtId="0" fontId="84" fillId="0" borderId="16" xfId="0" applyFont="1" applyBorder="1" applyAlignment="1">
      <alignment horizontal="left"/>
    </xf>
    <xf numFmtId="0" fontId="85" fillId="0" borderId="18" xfId="0" applyFont="1" applyBorder="1" applyAlignment="1">
      <alignment horizontal="left"/>
    </xf>
    <xf numFmtId="49" fontId="57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ont="1" applyBorder="1" applyAlignment="1">
      <alignment horizontal="center"/>
    </xf>
    <xf numFmtId="0" fontId="57" fillId="0" borderId="16" xfId="27" applyFont="1" applyFill="1" applyBorder="1" applyAlignment="1">
      <alignment horizontal="center" vertical="center" wrapText="1"/>
    </xf>
    <xf numFmtId="0" fontId="72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9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5" xfId="2"/>
    <cellStyle name="Обычный_Dod5 2" xfId="28"/>
    <cellStyle name="Обычный_Dod6" xfId="3"/>
    <cellStyle name="Обычный_ZV1PIV98" xfId="4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 березня 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023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1854-РР-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128</xdr:row>
      <xdr:rowOff>144577</xdr:rowOff>
    </xdr:from>
    <xdr:to>
      <xdr:col>13</xdr:col>
      <xdr:colOff>333375</xdr:colOff>
      <xdr:row>129</xdr:row>
      <xdr:rowOff>314666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9397434"/>
          <a:ext cx="9531123" cy="3741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березня 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023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1854-РР-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38100</xdr:rowOff>
    </xdr:from>
    <xdr:to>
      <xdr:col>9</xdr:col>
      <xdr:colOff>703078</xdr:colOff>
      <xdr:row>3</xdr:row>
      <xdr:rowOff>238125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134475" y="38100"/>
          <a:ext cx="4017778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березня 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023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1854-РР-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931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Обсяги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капітальних вкладень бюджету </a:t>
          </a: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Вараської міської територіальної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громади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 розрізі інвестиційних проектів у 2023 році</a:t>
          </a:r>
        </a:p>
      </xdr:txBody>
    </xdr:sp>
    <xdr:clientData/>
  </xdr:twoCellAnchor>
  <xdr:twoCellAnchor>
    <xdr:from>
      <xdr:col>3</xdr:col>
      <xdr:colOff>76201</xdr:colOff>
      <xdr:row>51</xdr:row>
      <xdr:rowOff>114300</xdr:rowOff>
    </xdr:from>
    <xdr:to>
      <xdr:col>7</xdr:col>
      <xdr:colOff>3</xdr:colOff>
      <xdr:row>52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124201" y="7610475"/>
          <a:ext cx="10153652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5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6098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витрат бюджету Вараської міської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територіальної громади  на реалізацію місцевих/регіональних програм у 2023 році</a:t>
          </a:r>
        </a:p>
      </xdr:txBody>
    </xdr:sp>
    <xdr:clientData/>
  </xdr:twoCellAnchor>
  <xdr:twoCellAnchor>
    <xdr:from>
      <xdr:col>0</xdr:col>
      <xdr:colOff>638175</xdr:colOff>
      <xdr:row>108</xdr:row>
      <xdr:rowOff>47626</xdr:rowOff>
    </xdr:from>
    <xdr:to>
      <xdr:col>10</xdr:col>
      <xdr:colOff>0</xdr:colOff>
      <xdr:row>108</xdr:row>
      <xdr:rowOff>390526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51396901"/>
          <a:ext cx="142303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березня 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023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1854-РР-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view="pageBreakPreview" topLeftCell="A31" zoomScale="142" zoomScaleNormal="100" zoomScaleSheetLayoutView="142" workbookViewId="0">
      <selection activeCell="D6" sqref="D6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538"/>
      <c r="F1" s="538"/>
    </row>
    <row r="2" spans="1:9" ht="17.25" customHeight="1" x14ac:dyDescent="0.3">
      <c r="A2" s="14"/>
      <c r="B2" s="15"/>
      <c r="C2" s="15"/>
      <c r="D2" s="16"/>
      <c r="E2" s="539"/>
      <c r="F2" s="539"/>
    </row>
    <row r="3" spans="1:9" ht="18" customHeight="1" x14ac:dyDescent="0.3">
      <c r="A3" s="14"/>
      <c r="B3" s="15"/>
      <c r="C3" s="15"/>
      <c r="D3" s="16"/>
      <c r="E3" s="539"/>
      <c r="F3" s="539"/>
    </row>
    <row r="4" spans="1:9" ht="18" customHeight="1" x14ac:dyDescent="0.3">
      <c r="A4" s="14"/>
      <c r="B4" s="15"/>
      <c r="C4" s="15"/>
      <c r="D4" s="16"/>
      <c r="E4" s="63"/>
      <c r="F4" s="63"/>
    </row>
    <row r="5" spans="1:9" ht="27.75" customHeight="1" x14ac:dyDescent="0.25">
      <c r="A5" s="69" t="s">
        <v>211</v>
      </c>
      <c r="B5" s="15"/>
      <c r="C5" s="15"/>
      <c r="D5" s="16"/>
      <c r="E5" s="16"/>
      <c r="F5" s="16"/>
    </row>
    <row r="6" spans="1:9" ht="27.75" customHeight="1" x14ac:dyDescent="0.25">
      <c r="A6" s="68" t="s">
        <v>207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540" t="s">
        <v>411</v>
      </c>
      <c r="B8" s="540"/>
      <c r="C8" s="540"/>
      <c r="D8" s="540"/>
      <c r="E8" s="540"/>
      <c r="F8" s="540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542" t="s">
        <v>27</v>
      </c>
      <c r="B10" s="543" t="s">
        <v>174</v>
      </c>
      <c r="C10" s="544" t="s">
        <v>175</v>
      </c>
      <c r="D10" s="545" t="s">
        <v>62</v>
      </c>
      <c r="E10" s="544" t="s">
        <v>63</v>
      </c>
      <c r="F10" s="544"/>
    </row>
    <row r="11" spans="1:9" ht="51.75" customHeight="1" x14ac:dyDescent="0.2">
      <c r="A11" s="542"/>
      <c r="B11" s="543"/>
      <c r="C11" s="544"/>
      <c r="D11" s="545"/>
      <c r="E11" s="21" t="s">
        <v>176</v>
      </c>
      <c r="F11" s="20" t="s">
        <v>182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546" t="s">
        <v>177</v>
      </c>
      <c r="B13" s="547"/>
      <c r="C13" s="547"/>
      <c r="D13" s="547"/>
      <c r="E13" s="547"/>
      <c r="F13" s="548"/>
      <c r="G13" s="30"/>
    </row>
    <row r="14" spans="1:9" s="27" customFormat="1" ht="33.75" customHeight="1" x14ac:dyDescent="0.25">
      <c r="A14" s="44" t="s">
        <v>28</v>
      </c>
      <c r="B14" s="25" t="s">
        <v>29</v>
      </c>
      <c r="C14" s="39">
        <f t="shared" ref="C14:C32" si="0">SUM(D14:E14)</f>
        <v>66667724</v>
      </c>
      <c r="D14" s="39">
        <f>D15</f>
        <v>8412036</v>
      </c>
      <c r="E14" s="39">
        <f>E15</f>
        <v>58255688</v>
      </c>
      <c r="F14" s="39">
        <f>F15</f>
        <v>58255688</v>
      </c>
      <c r="G14" s="26"/>
    </row>
    <row r="15" spans="1:9" s="27" customFormat="1" ht="38.25" customHeight="1" x14ac:dyDescent="0.25">
      <c r="A15" s="44">
        <v>208000</v>
      </c>
      <c r="B15" s="25" t="s">
        <v>30</v>
      </c>
      <c r="C15" s="39">
        <f t="shared" si="0"/>
        <v>66667724</v>
      </c>
      <c r="D15" s="39">
        <f>D16+D17</f>
        <v>8412036</v>
      </c>
      <c r="E15" s="39">
        <f>E16+E17</f>
        <v>58255688</v>
      </c>
      <c r="F15" s="39">
        <f>F16+F17</f>
        <v>58255688</v>
      </c>
      <c r="G15" s="26"/>
    </row>
    <row r="16" spans="1:9" s="27" customFormat="1" ht="26.25" customHeight="1" x14ac:dyDescent="0.25">
      <c r="A16" s="45">
        <v>208100</v>
      </c>
      <c r="B16" s="28" t="s">
        <v>31</v>
      </c>
      <c r="C16" s="41">
        <f t="shared" si="0"/>
        <v>66667724</v>
      </c>
      <c r="D16" s="40">
        <v>66667724</v>
      </c>
      <c r="E16" s="41">
        <v>0</v>
      </c>
      <c r="F16" s="41">
        <v>0</v>
      </c>
      <c r="G16" s="26"/>
      <c r="I16" s="29"/>
    </row>
    <row r="17" spans="1:7" ht="51.75" customHeight="1" x14ac:dyDescent="0.25">
      <c r="A17" s="45" t="s">
        <v>32</v>
      </c>
      <c r="B17" s="28" t="s">
        <v>191</v>
      </c>
      <c r="C17" s="41">
        <f t="shared" si="0"/>
        <v>0</v>
      </c>
      <c r="D17" s="42">
        <v>-58255688</v>
      </c>
      <c r="E17" s="42">
        <v>58255688</v>
      </c>
      <c r="F17" s="42">
        <v>58255688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165</v>
      </c>
      <c r="B21" s="28" t="s">
        <v>166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178</v>
      </c>
      <c r="C22" s="39">
        <f>SUM(C14,C18)</f>
        <v>66667724</v>
      </c>
      <c r="D22" s="39">
        <f t="shared" ref="D22:F22" si="3">SUM(D14,D18)</f>
        <v>8412036</v>
      </c>
      <c r="E22" s="39">
        <f t="shared" si="3"/>
        <v>58255688</v>
      </c>
      <c r="F22" s="39">
        <f t="shared" si="3"/>
        <v>58255688</v>
      </c>
      <c r="G22" s="61"/>
    </row>
    <row r="23" spans="1:7" ht="28.5" customHeight="1" x14ac:dyDescent="0.25">
      <c r="A23" s="546" t="s">
        <v>179</v>
      </c>
      <c r="B23" s="547"/>
      <c r="C23" s="547"/>
      <c r="D23" s="547"/>
      <c r="E23" s="547"/>
      <c r="F23" s="548"/>
      <c r="G23" s="30"/>
    </row>
    <row r="24" spans="1:7" ht="35.25" hidden="1" customHeight="1" x14ac:dyDescent="0.25">
      <c r="A24" s="44" t="s">
        <v>5</v>
      </c>
      <c r="B24" s="25" t="s">
        <v>6</v>
      </c>
      <c r="C24" s="70">
        <f t="shared" si="1"/>
        <v>0</v>
      </c>
      <c r="D24" s="70">
        <f>D25</f>
        <v>0</v>
      </c>
      <c r="E24" s="70">
        <f>SUM(E25,E28)</f>
        <v>0</v>
      </c>
      <c r="F24" s="70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0">
        <f t="shared" si="1"/>
        <v>0</v>
      </c>
      <c r="D25" s="70">
        <f>D26+D27</f>
        <v>0</v>
      </c>
      <c r="E25" s="70">
        <f>E26</f>
        <v>0</v>
      </c>
      <c r="F25" s="70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71">
        <f t="shared" si="1"/>
        <v>0</v>
      </c>
      <c r="D26" s="128">
        <f>D20</f>
        <v>0</v>
      </c>
      <c r="E26" s="127"/>
      <c r="F26" s="127"/>
      <c r="G26" s="30"/>
    </row>
    <row r="27" spans="1:7" ht="24.75" hidden="1" customHeight="1" x14ac:dyDescent="0.25">
      <c r="A27" s="45" t="s">
        <v>11</v>
      </c>
      <c r="B27" s="31" t="s">
        <v>12</v>
      </c>
      <c r="C27" s="71">
        <f t="shared" si="1"/>
        <v>0</v>
      </c>
      <c r="D27" s="127">
        <v>0</v>
      </c>
      <c r="E27" s="127"/>
      <c r="F27" s="127"/>
      <c r="G27" s="30"/>
    </row>
    <row r="28" spans="1:7" ht="24.75" hidden="1" customHeight="1" x14ac:dyDescent="0.25">
      <c r="A28" s="44" t="s">
        <v>167</v>
      </c>
      <c r="B28" s="25" t="s">
        <v>168</v>
      </c>
      <c r="C28" s="70">
        <f t="shared" ref="C28:C30" si="4">SUM(D28:E28)</f>
        <v>0</v>
      </c>
      <c r="D28" s="129">
        <f t="shared" ref="D28:F29" si="5">SUM(D29)</f>
        <v>0</v>
      </c>
      <c r="E28" s="129">
        <f t="shared" si="5"/>
        <v>0</v>
      </c>
      <c r="F28" s="129">
        <f t="shared" si="5"/>
        <v>0</v>
      </c>
      <c r="G28" s="30"/>
    </row>
    <row r="29" spans="1:7" ht="26.25" hidden="1" customHeight="1" x14ac:dyDescent="0.25">
      <c r="A29" s="45" t="s">
        <v>169</v>
      </c>
      <c r="B29" s="31" t="s">
        <v>170</v>
      </c>
      <c r="C29" s="71">
        <f t="shared" si="4"/>
        <v>0</v>
      </c>
      <c r="D29" s="42">
        <f t="shared" si="5"/>
        <v>0</v>
      </c>
      <c r="E29" s="127"/>
      <c r="F29" s="127"/>
      <c r="G29" s="30"/>
    </row>
    <row r="30" spans="1:7" ht="29.25" hidden="1" customHeight="1" x14ac:dyDescent="0.25">
      <c r="A30" s="45" t="s">
        <v>171</v>
      </c>
      <c r="B30" s="31" t="s">
        <v>12</v>
      </c>
      <c r="C30" s="71">
        <f t="shared" si="4"/>
        <v>0</v>
      </c>
      <c r="D30" s="42">
        <v>0</v>
      </c>
      <c r="E30" s="127"/>
      <c r="F30" s="127"/>
      <c r="G30" s="30"/>
    </row>
    <row r="31" spans="1:7" ht="28.5" customHeight="1" x14ac:dyDescent="0.25">
      <c r="A31" s="44" t="s">
        <v>33</v>
      </c>
      <c r="B31" s="25" t="s">
        <v>34</v>
      </c>
      <c r="C31" s="39">
        <f t="shared" si="0"/>
        <v>66667724</v>
      </c>
      <c r="D31" s="39">
        <f>D32</f>
        <v>8412036</v>
      </c>
      <c r="E31" s="39">
        <f>E32</f>
        <v>58255688</v>
      </c>
      <c r="F31" s="39">
        <f>F32</f>
        <v>58255688</v>
      </c>
      <c r="G31" s="30"/>
    </row>
    <row r="32" spans="1:7" ht="26.25" customHeight="1" x14ac:dyDescent="0.25">
      <c r="A32" s="44" t="s">
        <v>35</v>
      </c>
      <c r="B32" s="25" t="s">
        <v>36</v>
      </c>
      <c r="C32" s="39">
        <f t="shared" si="0"/>
        <v>66667724</v>
      </c>
      <c r="D32" s="39">
        <f>D33+D34</f>
        <v>8412036</v>
      </c>
      <c r="E32" s="39">
        <f>E33+E34</f>
        <v>58255688</v>
      </c>
      <c r="F32" s="39">
        <f>F33+F34</f>
        <v>58255688</v>
      </c>
      <c r="G32" s="30"/>
    </row>
    <row r="33" spans="1:8" ht="27.75" customHeight="1" x14ac:dyDescent="0.25">
      <c r="A33" s="45" t="s">
        <v>37</v>
      </c>
      <c r="B33" s="31" t="s">
        <v>38</v>
      </c>
      <c r="C33" s="41">
        <f t="shared" ref="C33" si="6">SUM(D33:E33)</f>
        <v>66667724</v>
      </c>
      <c r="D33" s="40">
        <v>66667724</v>
      </c>
      <c r="E33" s="41">
        <v>0</v>
      </c>
      <c r="F33" s="41">
        <v>0</v>
      </c>
    </row>
    <row r="34" spans="1:8" ht="54" customHeight="1" x14ac:dyDescent="0.25">
      <c r="A34" s="45" t="s">
        <v>39</v>
      </c>
      <c r="B34" s="62" t="s">
        <v>191</v>
      </c>
      <c r="C34" s="41">
        <f t="shared" ref="C34" si="7">SUM(D34:E34)</f>
        <v>0</v>
      </c>
      <c r="D34" s="42">
        <v>-58255688</v>
      </c>
      <c r="E34" s="42">
        <v>58255688</v>
      </c>
      <c r="F34" s="42">
        <v>58255688</v>
      </c>
    </row>
    <row r="35" spans="1:8" ht="27.75" customHeight="1" x14ac:dyDescent="0.25">
      <c r="A35" s="39"/>
      <c r="B35" s="46" t="s">
        <v>178</v>
      </c>
      <c r="C35" s="39">
        <f>SUM(C24,C31)</f>
        <v>66667724</v>
      </c>
      <c r="D35" s="39">
        <f>SUM(D24,D31)</f>
        <v>8412036</v>
      </c>
      <c r="E35" s="39">
        <f>SUM(E24,E31)</f>
        <v>58255688</v>
      </c>
      <c r="F35" s="39">
        <f>SUM(F24,F31)</f>
        <v>58255688</v>
      </c>
      <c r="G35" s="541"/>
      <c r="H35" s="541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536" t="s">
        <v>319</v>
      </c>
      <c r="B38" s="536"/>
      <c r="C38" s="536"/>
      <c r="D38" s="536"/>
      <c r="E38" s="536"/>
      <c r="F38" s="537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8"/>
  <sheetViews>
    <sheetView showZeros="0" topLeftCell="A17" zoomScaleNormal="100" zoomScaleSheetLayoutView="112" workbookViewId="0">
      <selection activeCell="W121" sqref="W121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75" customWidth="1"/>
    <col min="4" max="4" width="53.85546875" style="4" customWidth="1"/>
    <col min="5" max="5" width="14.140625" style="58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71" customWidth="1"/>
    <col min="11" max="11" width="11.42578125" style="171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9.140625" customWidth="1"/>
    <col min="20" max="20" width="13.7109375" hidden="1" customWidth="1"/>
    <col min="21" max="21" width="16.5703125" hidden="1" customWidth="1"/>
    <col min="22" max="22" width="9.140625" customWidth="1"/>
  </cols>
  <sheetData>
    <row r="1" spans="1:20" x14ac:dyDescent="0.2">
      <c r="C1" s="170"/>
      <c r="D1" s="1"/>
    </row>
    <row r="2" spans="1:20" x14ac:dyDescent="0.2">
      <c r="C2" s="170"/>
      <c r="D2" s="1"/>
    </row>
    <row r="3" spans="1:20" ht="21" customHeight="1" x14ac:dyDescent="0.2">
      <c r="C3" s="170"/>
      <c r="D3" s="1"/>
    </row>
    <row r="4" spans="1:20" ht="56.25" customHeight="1" x14ac:dyDescent="0.25">
      <c r="C4" s="170"/>
      <c r="D4" s="8"/>
      <c r="E4" s="59"/>
      <c r="F4" s="9"/>
      <c r="G4" s="10"/>
      <c r="H4" s="10"/>
      <c r="I4" s="10"/>
      <c r="J4" s="172"/>
      <c r="K4" s="172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76" t="s">
        <v>211</v>
      </c>
      <c r="B5" s="577"/>
      <c r="C5" s="170"/>
      <c r="D5" s="8"/>
      <c r="E5" s="59"/>
      <c r="F5" s="9"/>
      <c r="G5" s="10"/>
      <c r="H5" s="10"/>
      <c r="I5" s="10"/>
      <c r="J5" s="172"/>
      <c r="K5" s="172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578" t="s">
        <v>207</v>
      </c>
      <c r="B6" s="577"/>
      <c r="C6" s="170"/>
      <c r="D6" s="8"/>
      <c r="E6" s="59"/>
      <c r="F6" s="9"/>
      <c r="G6" s="10"/>
      <c r="H6" s="10"/>
      <c r="I6" s="10"/>
      <c r="J6" s="172"/>
      <c r="K6" s="172"/>
      <c r="L6" s="10"/>
      <c r="M6" s="10"/>
      <c r="N6" s="11"/>
      <c r="O6" s="11"/>
      <c r="P6" s="11"/>
      <c r="Q6" s="11"/>
      <c r="R6" s="236" t="s">
        <v>232</v>
      </c>
    </row>
    <row r="7" spans="1:20" ht="10.15" customHeight="1" x14ac:dyDescent="0.25">
      <c r="C7" s="170"/>
      <c r="D7" s="8"/>
      <c r="E7" s="59"/>
      <c r="F7" s="9"/>
      <c r="G7" s="10"/>
      <c r="H7" s="10"/>
      <c r="I7" s="10"/>
      <c r="J7" s="172"/>
      <c r="K7" s="172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579" t="s">
        <v>208</v>
      </c>
      <c r="B8" s="581" t="s">
        <v>209</v>
      </c>
      <c r="C8" s="581" t="s">
        <v>180</v>
      </c>
      <c r="D8" s="573" t="s">
        <v>210</v>
      </c>
      <c r="E8" s="551" t="s">
        <v>62</v>
      </c>
      <c r="F8" s="552"/>
      <c r="G8" s="552"/>
      <c r="H8" s="552"/>
      <c r="I8" s="553"/>
      <c r="J8" s="551" t="s">
        <v>63</v>
      </c>
      <c r="K8" s="552"/>
      <c r="L8" s="552"/>
      <c r="M8" s="552"/>
      <c r="N8" s="552"/>
      <c r="O8" s="552"/>
      <c r="P8" s="552"/>
      <c r="Q8" s="554"/>
      <c r="R8" s="555" t="s">
        <v>65</v>
      </c>
    </row>
    <row r="9" spans="1:20" ht="19.5" customHeight="1" x14ac:dyDescent="0.2">
      <c r="A9" s="580"/>
      <c r="B9" s="582"/>
      <c r="C9" s="582"/>
      <c r="D9" s="574"/>
      <c r="E9" s="558" t="s">
        <v>181</v>
      </c>
      <c r="F9" s="561" t="s">
        <v>69</v>
      </c>
      <c r="G9" s="563" t="s">
        <v>66</v>
      </c>
      <c r="H9" s="564"/>
      <c r="I9" s="561" t="s">
        <v>70</v>
      </c>
      <c r="J9" s="566" t="s">
        <v>181</v>
      </c>
      <c r="K9" s="549" t="s">
        <v>182</v>
      </c>
      <c r="L9" s="561" t="s">
        <v>69</v>
      </c>
      <c r="M9" s="563" t="s">
        <v>66</v>
      </c>
      <c r="N9" s="564"/>
      <c r="O9" s="561" t="s">
        <v>70</v>
      </c>
      <c r="P9" s="571" t="s">
        <v>66</v>
      </c>
      <c r="Q9" s="572"/>
      <c r="R9" s="556"/>
    </row>
    <row r="10" spans="1:20" ht="12.75" customHeight="1" x14ac:dyDescent="0.2">
      <c r="A10" s="580"/>
      <c r="B10" s="582"/>
      <c r="C10" s="582"/>
      <c r="D10" s="574"/>
      <c r="E10" s="559"/>
      <c r="F10" s="562"/>
      <c r="G10" s="549" t="s">
        <v>23</v>
      </c>
      <c r="H10" s="549" t="s">
        <v>24</v>
      </c>
      <c r="I10" s="565"/>
      <c r="J10" s="567"/>
      <c r="K10" s="569"/>
      <c r="L10" s="562"/>
      <c r="M10" s="549" t="s">
        <v>25</v>
      </c>
      <c r="N10" s="549" t="s">
        <v>26</v>
      </c>
      <c r="O10" s="565"/>
      <c r="P10" s="549" t="s">
        <v>67</v>
      </c>
      <c r="Q10" s="50" t="s">
        <v>66</v>
      </c>
      <c r="R10" s="556"/>
    </row>
    <row r="11" spans="1:20" ht="77.25" customHeight="1" x14ac:dyDescent="0.2">
      <c r="A11" s="580"/>
      <c r="B11" s="583"/>
      <c r="C11" s="583"/>
      <c r="D11" s="575"/>
      <c r="E11" s="560"/>
      <c r="F11" s="562"/>
      <c r="G11" s="550"/>
      <c r="H11" s="550"/>
      <c r="I11" s="565"/>
      <c r="J11" s="568"/>
      <c r="K11" s="570"/>
      <c r="L11" s="562"/>
      <c r="M11" s="550"/>
      <c r="N11" s="550"/>
      <c r="O11" s="565"/>
      <c r="P11" s="550"/>
      <c r="Q11" s="51" t="s">
        <v>68</v>
      </c>
      <c r="R11" s="557"/>
    </row>
    <row r="12" spans="1:20" s="43" customFormat="1" ht="15.75" customHeight="1" x14ac:dyDescent="0.2">
      <c r="A12" s="237">
        <v>1</v>
      </c>
      <c r="B12" s="237" t="s">
        <v>61</v>
      </c>
      <c r="C12" s="238">
        <v>3</v>
      </c>
      <c r="D12" s="238">
        <v>4</v>
      </c>
      <c r="E12" s="238">
        <v>5</v>
      </c>
      <c r="F12" s="239">
        <v>6</v>
      </c>
      <c r="G12" s="239">
        <v>7</v>
      </c>
      <c r="H12" s="239">
        <v>8</v>
      </c>
      <c r="I12" s="238">
        <v>9</v>
      </c>
      <c r="J12" s="239">
        <v>10</v>
      </c>
      <c r="K12" s="239">
        <v>11</v>
      </c>
      <c r="L12" s="239">
        <v>12</v>
      </c>
      <c r="M12" s="239">
        <v>13</v>
      </c>
      <c r="N12" s="239">
        <v>14</v>
      </c>
      <c r="O12" s="239">
        <v>15</v>
      </c>
      <c r="P12" s="239">
        <v>15</v>
      </c>
      <c r="Q12" s="239">
        <v>15</v>
      </c>
      <c r="R12" s="238">
        <v>16</v>
      </c>
      <c r="T12" s="53"/>
    </row>
    <row r="13" spans="1:20" ht="29.25" customHeight="1" x14ac:dyDescent="0.25">
      <c r="A13" s="240" t="s">
        <v>87</v>
      </c>
      <c r="B13" s="240"/>
      <c r="C13" s="240"/>
      <c r="D13" s="241" t="s">
        <v>81</v>
      </c>
      <c r="E13" s="242">
        <f>SUM(E14)</f>
        <v>2461811</v>
      </c>
      <c r="F13" s="243">
        <f t="shared" ref="F13:R13" si="0">SUM(F14)</f>
        <v>2461811</v>
      </c>
      <c r="G13" s="243">
        <f t="shared" si="0"/>
        <v>0</v>
      </c>
      <c r="H13" s="243">
        <f t="shared" si="0"/>
        <v>0</v>
      </c>
      <c r="I13" s="243">
        <f t="shared" si="0"/>
        <v>0</v>
      </c>
      <c r="J13" s="243">
        <f t="shared" si="0"/>
        <v>8111750</v>
      </c>
      <c r="K13" s="243">
        <f t="shared" si="0"/>
        <v>8111750</v>
      </c>
      <c r="L13" s="243">
        <f t="shared" si="0"/>
        <v>0</v>
      </c>
      <c r="M13" s="243">
        <f t="shared" si="0"/>
        <v>0</v>
      </c>
      <c r="N13" s="243">
        <f t="shared" si="0"/>
        <v>0</v>
      </c>
      <c r="O13" s="243">
        <f t="shared" si="0"/>
        <v>8111750</v>
      </c>
      <c r="P13" s="243">
        <f t="shared" si="0"/>
        <v>0</v>
      </c>
      <c r="Q13" s="243">
        <f t="shared" si="0"/>
        <v>0</v>
      </c>
      <c r="R13" s="243">
        <f t="shared" si="0"/>
        <v>10573561</v>
      </c>
      <c r="T13" s="48">
        <f t="shared" ref="T13:T14" si="1">SUM(E13,J13)</f>
        <v>10573561</v>
      </c>
    </row>
    <row r="14" spans="1:20" s="3" customFormat="1" ht="28.5" customHeight="1" x14ac:dyDescent="0.25">
      <c r="A14" s="240" t="s">
        <v>88</v>
      </c>
      <c r="B14" s="240"/>
      <c r="C14" s="240"/>
      <c r="D14" s="241" t="s">
        <v>81</v>
      </c>
      <c r="E14" s="242">
        <f>SUM(E15:E29)</f>
        <v>2461811</v>
      </c>
      <c r="F14" s="242">
        <f t="shared" ref="F14:R14" si="2">SUM(F15:F29)</f>
        <v>2461811</v>
      </c>
      <c r="G14" s="242">
        <f t="shared" si="2"/>
        <v>0</v>
      </c>
      <c r="H14" s="242">
        <f t="shared" si="2"/>
        <v>0</v>
      </c>
      <c r="I14" s="242">
        <f t="shared" si="2"/>
        <v>0</v>
      </c>
      <c r="J14" s="242">
        <f t="shared" si="2"/>
        <v>8111750</v>
      </c>
      <c r="K14" s="242">
        <f t="shared" si="2"/>
        <v>8111750</v>
      </c>
      <c r="L14" s="242">
        <f t="shared" si="2"/>
        <v>0</v>
      </c>
      <c r="M14" s="242">
        <f t="shared" si="2"/>
        <v>0</v>
      </c>
      <c r="N14" s="242">
        <f t="shared" si="2"/>
        <v>0</v>
      </c>
      <c r="O14" s="242">
        <f t="shared" si="2"/>
        <v>8111750</v>
      </c>
      <c r="P14" s="242">
        <f t="shared" si="2"/>
        <v>0</v>
      </c>
      <c r="Q14" s="242">
        <f t="shared" si="2"/>
        <v>0</v>
      </c>
      <c r="R14" s="242">
        <f t="shared" si="2"/>
        <v>10573561</v>
      </c>
      <c r="T14" s="48">
        <f t="shared" si="1"/>
        <v>10573561</v>
      </c>
    </row>
    <row r="15" spans="1:20" s="3" customFormat="1" ht="63.75" customHeight="1" x14ac:dyDescent="0.25">
      <c r="A15" s="244" t="s">
        <v>147</v>
      </c>
      <c r="B15" s="244" t="s">
        <v>86</v>
      </c>
      <c r="C15" s="244" t="s">
        <v>40</v>
      </c>
      <c r="D15" s="245" t="s">
        <v>85</v>
      </c>
      <c r="E15" s="246">
        <f t="shared" ref="E15:E29" si="3">SUM(F15,I15)</f>
        <v>40751</v>
      </c>
      <c r="F15" s="247">
        <v>40751</v>
      </c>
      <c r="G15" s="247"/>
      <c r="H15" s="247"/>
      <c r="I15" s="248"/>
      <c r="J15" s="249">
        <f t="shared" ref="J15:J29" si="4">SUM(L15,O15)</f>
        <v>0</v>
      </c>
      <c r="K15" s="249"/>
      <c r="L15" s="250"/>
      <c r="M15" s="250"/>
      <c r="N15" s="250"/>
      <c r="O15" s="249"/>
      <c r="P15" s="247"/>
      <c r="Q15" s="247"/>
      <c r="R15" s="249">
        <f t="shared" ref="R15:R29" si="5">SUM(E15,J15)</f>
        <v>40751</v>
      </c>
      <c r="T15" s="149"/>
    </row>
    <row r="16" spans="1:20" s="3" customFormat="1" ht="34.5" customHeight="1" x14ac:dyDescent="0.25">
      <c r="A16" s="244" t="s">
        <v>89</v>
      </c>
      <c r="B16" s="244" t="s">
        <v>84</v>
      </c>
      <c r="C16" s="244" t="s">
        <v>40</v>
      </c>
      <c r="D16" s="251" t="s">
        <v>354</v>
      </c>
      <c r="E16" s="246">
        <f t="shared" si="3"/>
        <v>3142</v>
      </c>
      <c r="F16" s="246">
        <v>3142</v>
      </c>
      <c r="G16" s="247"/>
      <c r="H16" s="247"/>
      <c r="I16" s="247"/>
      <c r="J16" s="249">
        <f t="shared" si="4"/>
        <v>0</v>
      </c>
      <c r="K16" s="252"/>
      <c r="L16" s="250"/>
      <c r="M16" s="250"/>
      <c r="N16" s="250"/>
      <c r="O16" s="252"/>
      <c r="P16" s="247"/>
      <c r="Q16" s="247"/>
      <c r="R16" s="249">
        <f t="shared" si="5"/>
        <v>3142</v>
      </c>
      <c r="T16" s="149"/>
    </row>
    <row r="17" spans="1:20" s="3" customFormat="1" ht="24.75" customHeight="1" x14ac:dyDescent="0.25">
      <c r="A17" s="244" t="s">
        <v>192</v>
      </c>
      <c r="B17" s="244" t="s">
        <v>50</v>
      </c>
      <c r="C17" s="244" t="s">
        <v>51</v>
      </c>
      <c r="D17" s="251" t="s">
        <v>193</v>
      </c>
      <c r="E17" s="246">
        <f t="shared" si="3"/>
        <v>2000000</v>
      </c>
      <c r="F17" s="246">
        <v>2000000</v>
      </c>
      <c r="G17" s="247"/>
      <c r="H17" s="247"/>
      <c r="I17" s="247"/>
      <c r="J17" s="249">
        <f t="shared" si="4"/>
        <v>0</v>
      </c>
      <c r="K17" s="252"/>
      <c r="L17" s="250"/>
      <c r="M17" s="250"/>
      <c r="N17" s="250"/>
      <c r="O17" s="252"/>
      <c r="P17" s="247"/>
      <c r="Q17" s="247"/>
      <c r="R17" s="249">
        <f t="shared" si="5"/>
        <v>2000000</v>
      </c>
      <c r="T17" s="149"/>
    </row>
    <row r="18" spans="1:20" s="254" customFormat="1" ht="24.75" customHeight="1" x14ac:dyDescent="0.25">
      <c r="A18" s="244" t="s">
        <v>413</v>
      </c>
      <c r="B18" s="244" t="s">
        <v>414</v>
      </c>
      <c r="C18" s="244" t="s">
        <v>84</v>
      </c>
      <c r="D18" s="245" t="s">
        <v>415</v>
      </c>
      <c r="E18" s="246">
        <f t="shared" si="3"/>
        <v>8</v>
      </c>
      <c r="F18" s="253">
        <v>8</v>
      </c>
      <c r="G18" s="250"/>
      <c r="H18" s="250"/>
      <c r="I18" s="250"/>
      <c r="J18" s="249">
        <f t="shared" si="4"/>
        <v>0</v>
      </c>
      <c r="K18" s="252"/>
      <c r="L18" s="250"/>
      <c r="M18" s="250"/>
      <c r="N18" s="250"/>
      <c r="O18" s="252"/>
      <c r="P18" s="250"/>
      <c r="Q18" s="250"/>
      <c r="R18" s="249">
        <f t="shared" si="5"/>
        <v>8</v>
      </c>
    </row>
    <row r="19" spans="1:20" s="131" customFormat="1" ht="32.25" hidden="1" customHeight="1" x14ac:dyDescent="0.25">
      <c r="A19" s="244" t="s">
        <v>97</v>
      </c>
      <c r="B19" s="244" t="s">
        <v>72</v>
      </c>
      <c r="C19" s="244" t="s">
        <v>47</v>
      </c>
      <c r="D19" s="245" t="s">
        <v>14</v>
      </c>
      <c r="E19" s="246">
        <f t="shared" si="3"/>
        <v>0</v>
      </c>
      <c r="F19" s="246"/>
      <c r="G19" s="256"/>
      <c r="H19" s="256"/>
      <c r="I19" s="256"/>
      <c r="J19" s="249">
        <f t="shared" si="4"/>
        <v>0</v>
      </c>
      <c r="K19" s="252"/>
      <c r="L19" s="256"/>
      <c r="M19" s="256"/>
      <c r="N19" s="256"/>
      <c r="O19" s="252"/>
      <c r="P19" s="256"/>
      <c r="Q19" s="256"/>
      <c r="R19" s="249">
        <f t="shared" si="5"/>
        <v>0</v>
      </c>
      <c r="T19" s="257"/>
    </row>
    <row r="20" spans="1:20" s="131" customFormat="1" ht="27.75" customHeight="1" x14ac:dyDescent="0.25">
      <c r="A20" s="244" t="s">
        <v>198</v>
      </c>
      <c r="B20" s="244" t="s">
        <v>199</v>
      </c>
      <c r="C20" s="244" t="s">
        <v>206</v>
      </c>
      <c r="D20" s="245" t="s">
        <v>200</v>
      </c>
      <c r="E20" s="246">
        <f t="shared" si="3"/>
        <v>1332000</v>
      </c>
      <c r="F20" s="246">
        <v>1332000</v>
      </c>
      <c r="G20" s="256"/>
      <c r="H20" s="256"/>
      <c r="I20" s="256"/>
      <c r="J20" s="249">
        <f t="shared" si="4"/>
        <v>1460000</v>
      </c>
      <c r="K20" s="252">
        <v>1460000</v>
      </c>
      <c r="L20" s="256"/>
      <c r="M20" s="256"/>
      <c r="N20" s="256"/>
      <c r="O20" s="252">
        <v>1460000</v>
      </c>
      <c r="P20" s="256"/>
      <c r="Q20" s="256"/>
      <c r="R20" s="249">
        <f t="shared" si="5"/>
        <v>2792000</v>
      </c>
      <c r="T20" s="257"/>
    </row>
    <row r="21" spans="1:20" s="54" customFormat="1" ht="33" hidden="1" customHeight="1" x14ac:dyDescent="0.25">
      <c r="A21" s="244" t="s">
        <v>250</v>
      </c>
      <c r="B21" s="244" t="s">
        <v>251</v>
      </c>
      <c r="C21" s="244" t="s">
        <v>252</v>
      </c>
      <c r="D21" s="251" t="s">
        <v>253</v>
      </c>
      <c r="E21" s="246">
        <f t="shared" si="3"/>
        <v>0</v>
      </c>
      <c r="F21" s="246"/>
      <c r="G21" s="246"/>
      <c r="H21" s="246"/>
      <c r="I21" s="246"/>
      <c r="J21" s="249">
        <f t="shared" si="4"/>
        <v>0</v>
      </c>
      <c r="K21" s="252"/>
      <c r="L21" s="252"/>
      <c r="M21" s="252"/>
      <c r="N21" s="252"/>
      <c r="O21" s="252"/>
      <c r="P21" s="258"/>
      <c r="Q21" s="258"/>
      <c r="R21" s="249">
        <f t="shared" si="5"/>
        <v>0</v>
      </c>
      <c r="T21" s="55"/>
    </row>
    <row r="22" spans="1:20" s="54" customFormat="1" ht="29.25" hidden="1" customHeight="1" x14ac:dyDescent="0.25">
      <c r="A22" s="244" t="s">
        <v>107</v>
      </c>
      <c r="B22" s="244" t="s">
        <v>108</v>
      </c>
      <c r="C22" s="244" t="s">
        <v>60</v>
      </c>
      <c r="D22" s="251" t="s">
        <v>19</v>
      </c>
      <c r="E22" s="246">
        <f t="shared" si="3"/>
        <v>0</v>
      </c>
      <c r="F22" s="246"/>
      <c r="G22" s="246"/>
      <c r="H22" s="246"/>
      <c r="I22" s="246"/>
      <c r="J22" s="249">
        <f t="shared" si="4"/>
        <v>0</v>
      </c>
      <c r="K22" s="259"/>
      <c r="L22" s="258"/>
      <c r="M22" s="258"/>
      <c r="N22" s="258"/>
      <c r="O22" s="259"/>
      <c r="P22" s="258"/>
      <c r="Q22" s="258"/>
      <c r="R22" s="249">
        <f t="shared" si="5"/>
        <v>0</v>
      </c>
      <c r="T22" s="55"/>
    </row>
    <row r="23" spans="1:20" s="262" customFormat="1" ht="31.5" customHeight="1" x14ac:dyDescent="0.25">
      <c r="A23" s="255" t="s">
        <v>111</v>
      </c>
      <c r="B23" s="255" t="s">
        <v>112</v>
      </c>
      <c r="C23" s="255" t="s">
        <v>52</v>
      </c>
      <c r="D23" s="260" t="s">
        <v>110</v>
      </c>
      <c r="E23" s="246">
        <f t="shared" si="3"/>
        <v>69016</v>
      </c>
      <c r="F23" s="253">
        <v>69016</v>
      </c>
      <c r="G23" s="261"/>
      <c r="H23" s="261"/>
      <c r="I23" s="261"/>
      <c r="J23" s="249">
        <f t="shared" si="4"/>
        <v>0</v>
      </c>
      <c r="K23" s="252"/>
      <c r="L23" s="261"/>
      <c r="M23" s="261"/>
      <c r="N23" s="261"/>
      <c r="O23" s="252"/>
      <c r="P23" s="261"/>
      <c r="Q23" s="261"/>
      <c r="R23" s="249">
        <f t="shared" si="5"/>
        <v>69016</v>
      </c>
      <c r="T23" s="263"/>
    </row>
    <row r="24" spans="1:20" s="43" customFormat="1" ht="30.75" customHeight="1" x14ac:dyDescent="0.25">
      <c r="A24" s="264" t="s">
        <v>113</v>
      </c>
      <c r="B24" s="244" t="s">
        <v>114</v>
      </c>
      <c r="C24" s="265" t="s">
        <v>115</v>
      </c>
      <c r="D24" s="266" t="s">
        <v>116</v>
      </c>
      <c r="E24" s="246">
        <f t="shared" si="3"/>
        <v>599846</v>
      </c>
      <c r="F24" s="246">
        <v>599846</v>
      </c>
      <c r="G24" s="267"/>
      <c r="H24" s="267"/>
      <c r="I24" s="267"/>
      <c r="J24" s="249">
        <f t="shared" si="4"/>
        <v>0</v>
      </c>
      <c r="K24" s="252"/>
      <c r="L24" s="267"/>
      <c r="M24" s="267"/>
      <c r="N24" s="267"/>
      <c r="O24" s="252"/>
      <c r="P24" s="267"/>
      <c r="Q24" s="267"/>
      <c r="R24" s="249">
        <f t="shared" si="5"/>
        <v>599846</v>
      </c>
    </row>
    <row r="25" spans="1:20" s="43" customFormat="1" ht="30.75" hidden="1" customHeight="1" x14ac:dyDescent="0.25">
      <c r="A25" s="264" t="s">
        <v>355</v>
      </c>
      <c r="B25" s="244" t="s">
        <v>356</v>
      </c>
      <c r="C25" s="265" t="s">
        <v>273</v>
      </c>
      <c r="D25" s="266" t="s">
        <v>357</v>
      </c>
      <c r="E25" s="246">
        <f t="shared" si="3"/>
        <v>0</v>
      </c>
      <c r="F25" s="246"/>
      <c r="G25" s="267"/>
      <c r="H25" s="267"/>
      <c r="I25" s="267"/>
      <c r="J25" s="249">
        <f t="shared" si="4"/>
        <v>0</v>
      </c>
      <c r="K25" s="252"/>
      <c r="L25" s="267"/>
      <c r="M25" s="267"/>
      <c r="N25" s="267"/>
      <c r="O25" s="252"/>
      <c r="P25" s="267"/>
      <c r="Q25" s="267"/>
      <c r="R25" s="249">
        <f t="shared" si="5"/>
        <v>0</v>
      </c>
    </row>
    <row r="26" spans="1:20" s="43" customFormat="1" ht="30.75" customHeight="1" x14ac:dyDescent="0.25">
      <c r="A26" s="264" t="s">
        <v>320</v>
      </c>
      <c r="B26" s="244" t="s">
        <v>321</v>
      </c>
      <c r="C26" s="265" t="s">
        <v>273</v>
      </c>
      <c r="D26" s="266" t="s">
        <v>322</v>
      </c>
      <c r="E26" s="246">
        <f t="shared" si="3"/>
        <v>499975</v>
      </c>
      <c r="F26" s="246">
        <v>499975</v>
      </c>
      <c r="G26" s="267"/>
      <c r="H26" s="267"/>
      <c r="I26" s="267"/>
      <c r="J26" s="249">
        <f t="shared" si="4"/>
        <v>0</v>
      </c>
      <c r="K26" s="252"/>
      <c r="L26" s="267"/>
      <c r="M26" s="267"/>
      <c r="N26" s="267"/>
      <c r="O26" s="252"/>
      <c r="P26" s="267"/>
      <c r="Q26" s="267"/>
      <c r="R26" s="249">
        <f t="shared" si="5"/>
        <v>499975</v>
      </c>
    </row>
    <row r="27" spans="1:20" s="43" customFormat="1" ht="26.25" hidden="1" customHeight="1" x14ac:dyDescent="0.25">
      <c r="A27" s="265" t="s">
        <v>271</v>
      </c>
      <c r="B27" s="244" t="s">
        <v>272</v>
      </c>
      <c r="C27" s="265" t="s">
        <v>273</v>
      </c>
      <c r="D27" s="266" t="s">
        <v>274</v>
      </c>
      <c r="E27" s="246">
        <f t="shared" si="3"/>
        <v>0</v>
      </c>
      <c r="F27" s="246"/>
      <c r="G27" s="267"/>
      <c r="H27" s="267"/>
      <c r="I27" s="267"/>
      <c r="J27" s="249">
        <f t="shared" si="4"/>
        <v>0</v>
      </c>
      <c r="K27" s="252"/>
      <c r="L27" s="267"/>
      <c r="M27" s="267"/>
      <c r="N27" s="267"/>
      <c r="O27" s="252"/>
      <c r="P27" s="267"/>
      <c r="Q27" s="267"/>
      <c r="R27" s="249">
        <f t="shared" si="5"/>
        <v>0</v>
      </c>
    </row>
    <row r="28" spans="1:20" s="43" customFormat="1" ht="24" customHeight="1" x14ac:dyDescent="0.25">
      <c r="A28" s="244" t="s">
        <v>316</v>
      </c>
      <c r="B28" s="244" t="s">
        <v>317</v>
      </c>
      <c r="C28" s="244" t="s">
        <v>273</v>
      </c>
      <c r="D28" s="260" t="s">
        <v>318</v>
      </c>
      <c r="E28" s="246">
        <f t="shared" si="3"/>
        <v>-3390527</v>
      </c>
      <c r="F28" s="246">
        <v>-3390527</v>
      </c>
      <c r="G28" s="267"/>
      <c r="H28" s="267"/>
      <c r="I28" s="267"/>
      <c r="J28" s="252">
        <f t="shared" si="4"/>
        <v>3229350</v>
      </c>
      <c r="K28" s="252">
        <v>3229350</v>
      </c>
      <c r="L28" s="267"/>
      <c r="M28" s="267"/>
      <c r="N28" s="267"/>
      <c r="O28" s="252">
        <v>3229350</v>
      </c>
      <c r="P28" s="267"/>
      <c r="Q28" s="267"/>
      <c r="R28" s="249">
        <f t="shared" si="5"/>
        <v>-161177</v>
      </c>
    </row>
    <row r="29" spans="1:20" s="43" customFormat="1" ht="48.75" customHeight="1" x14ac:dyDescent="0.25">
      <c r="A29" s="244" t="s">
        <v>268</v>
      </c>
      <c r="B29" s="244" t="s">
        <v>459</v>
      </c>
      <c r="C29" s="244" t="s">
        <v>50</v>
      </c>
      <c r="D29" s="260" t="s">
        <v>269</v>
      </c>
      <c r="E29" s="246">
        <f t="shared" si="3"/>
        <v>1307600</v>
      </c>
      <c r="F29" s="246">
        <v>1307600</v>
      </c>
      <c r="G29" s="267"/>
      <c r="H29" s="267"/>
      <c r="I29" s="267"/>
      <c r="J29" s="252">
        <f t="shared" si="4"/>
        <v>3422400</v>
      </c>
      <c r="K29" s="252">
        <v>3422400</v>
      </c>
      <c r="L29" s="267"/>
      <c r="M29" s="267"/>
      <c r="N29" s="267"/>
      <c r="O29" s="252">
        <v>3422400</v>
      </c>
      <c r="P29" s="267"/>
      <c r="Q29" s="267"/>
      <c r="R29" s="249">
        <f t="shared" si="5"/>
        <v>4730000</v>
      </c>
    </row>
    <row r="30" spans="1:20" s="43" customFormat="1" ht="34.5" customHeight="1" x14ac:dyDescent="0.25">
      <c r="A30" s="240" t="s">
        <v>129</v>
      </c>
      <c r="B30" s="240"/>
      <c r="C30" s="240"/>
      <c r="D30" s="268" t="s">
        <v>82</v>
      </c>
      <c r="E30" s="269">
        <f>SUM(E31)</f>
        <v>-1500000</v>
      </c>
      <c r="F30" s="269">
        <f t="shared" ref="F30:R30" si="6">SUM(F31)</f>
        <v>-1500000</v>
      </c>
      <c r="G30" s="269">
        <f t="shared" si="6"/>
        <v>0</v>
      </c>
      <c r="H30" s="269">
        <f t="shared" si="6"/>
        <v>-4926508</v>
      </c>
      <c r="I30" s="269">
        <f t="shared" si="6"/>
        <v>0</v>
      </c>
      <c r="J30" s="269">
        <f t="shared" si="6"/>
        <v>1500000</v>
      </c>
      <c r="K30" s="269">
        <f t="shared" si="6"/>
        <v>1500000</v>
      </c>
      <c r="L30" s="269">
        <f t="shared" si="6"/>
        <v>0</v>
      </c>
      <c r="M30" s="269">
        <f t="shared" si="6"/>
        <v>0</v>
      </c>
      <c r="N30" s="269">
        <f t="shared" si="6"/>
        <v>0</v>
      </c>
      <c r="O30" s="269">
        <f t="shared" si="6"/>
        <v>1500000</v>
      </c>
      <c r="P30" s="269">
        <f t="shared" si="6"/>
        <v>0</v>
      </c>
      <c r="Q30" s="269">
        <f t="shared" si="6"/>
        <v>0</v>
      </c>
      <c r="R30" s="269">
        <f t="shared" si="6"/>
        <v>0</v>
      </c>
      <c r="T30" s="48">
        <f t="shared" ref="T30:T31" si="7">SUM(E30,J30)</f>
        <v>0</v>
      </c>
    </row>
    <row r="31" spans="1:20" s="3" customFormat="1" ht="33" customHeight="1" x14ac:dyDescent="0.25">
      <c r="A31" s="240" t="s">
        <v>128</v>
      </c>
      <c r="B31" s="240"/>
      <c r="C31" s="240"/>
      <c r="D31" s="268" t="s">
        <v>82</v>
      </c>
      <c r="E31" s="269">
        <f>SUM(E33:E46)</f>
        <v>-1500000</v>
      </c>
      <c r="F31" s="269">
        <f t="shared" ref="F31:R31" si="8">SUM(F33:F46)</f>
        <v>-1500000</v>
      </c>
      <c r="G31" s="269">
        <f t="shared" si="8"/>
        <v>0</v>
      </c>
      <c r="H31" s="269">
        <f t="shared" si="8"/>
        <v>-4926508</v>
      </c>
      <c r="I31" s="269">
        <f t="shared" si="8"/>
        <v>0</v>
      </c>
      <c r="J31" s="269">
        <f t="shared" si="8"/>
        <v>1500000</v>
      </c>
      <c r="K31" s="269">
        <f t="shared" si="8"/>
        <v>1500000</v>
      </c>
      <c r="L31" s="269">
        <f t="shared" si="8"/>
        <v>0</v>
      </c>
      <c r="M31" s="269">
        <f t="shared" si="8"/>
        <v>0</v>
      </c>
      <c r="N31" s="269">
        <f t="shared" si="8"/>
        <v>0</v>
      </c>
      <c r="O31" s="269">
        <f t="shared" si="8"/>
        <v>1500000</v>
      </c>
      <c r="P31" s="269">
        <f t="shared" si="8"/>
        <v>0</v>
      </c>
      <c r="Q31" s="269">
        <f t="shared" si="8"/>
        <v>0</v>
      </c>
      <c r="R31" s="269">
        <f t="shared" si="8"/>
        <v>0</v>
      </c>
      <c r="T31" s="48">
        <f t="shared" si="7"/>
        <v>0</v>
      </c>
    </row>
    <row r="32" spans="1:20" s="3" customFormat="1" ht="34.5" hidden="1" customHeight="1" x14ac:dyDescent="0.25">
      <c r="A32" s="244" t="s">
        <v>127</v>
      </c>
      <c r="B32" s="244" t="s">
        <v>84</v>
      </c>
      <c r="C32" s="244" t="s">
        <v>40</v>
      </c>
      <c r="D32" s="251" t="s">
        <v>354</v>
      </c>
      <c r="E32" s="246">
        <f t="shared" ref="E32:E46" si="9">SUM(F32,I32)</f>
        <v>0</v>
      </c>
      <c r="F32" s="253"/>
      <c r="G32" s="253"/>
      <c r="H32" s="250"/>
      <c r="I32" s="250"/>
      <c r="J32" s="249">
        <f t="shared" ref="J32:J46" si="10">SUM(L32,O32)</f>
        <v>0</v>
      </c>
      <c r="K32" s="249"/>
      <c r="L32" s="250"/>
      <c r="M32" s="250"/>
      <c r="N32" s="250"/>
      <c r="O32" s="249"/>
      <c r="P32" s="249"/>
      <c r="Q32" s="249"/>
      <c r="R32" s="249">
        <f>SUM(E32,J32)</f>
        <v>0</v>
      </c>
    </row>
    <row r="33" spans="1:36" s="43" customFormat="1" ht="24.75" customHeight="1" x14ac:dyDescent="0.25">
      <c r="A33" s="270" t="s">
        <v>155</v>
      </c>
      <c r="B33" s="270" t="s">
        <v>54</v>
      </c>
      <c r="C33" s="271" t="s">
        <v>41</v>
      </c>
      <c r="D33" s="245" t="s">
        <v>154</v>
      </c>
      <c r="E33" s="246">
        <f t="shared" si="9"/>
        <v>-2294184</v>
      </c>
      <c r="F33" s="253">
        <v>-2294184</v>
      </c>
      <c r="G33" s="253"/>
      <c r="H33" s="250">
        <v>-2883275</v>
      </c>
      <c r="I33" s="250"/>
      <c r="J33" s="249">
        <f t="shared" si="10"/>
        <v>0</v>
      </c>
      <c r="K33" s="249"/>
      <c r="L33" s="250"/>
      <c r="M33" s="250"/>
      <c r="N33" s="250"/>
      <c r="O33" s="249"/>
      <c r="P33" s="249"/>
      <c r="Q33" s="249"/>
      <c r="R33" s="249">
        <f t="shared" ref="R33:R46" si="11">SUM(E33,J33)</f>
        <v>-2294184</v>
      </c>
    </row>
    <row r="34" spans="1:36" s="72" customFormat="1" ht="39" hidden="1" customHeight="1" x14ac:dyDescent="0.25">
      <c r="A34" s="272"/>
      <c r="B34" s="272"/>
      <c r="C34" s="273"/>
      <c r="D34" s="274" t="s">
        <v>358</v>
      </c>
      <c r="E34" s="246">
        <f t="shared" si="9"/>
        <v>0</v>
      </c>
      <c r="F34" s="275"/>
      <c r="G34" s="275"/>
      <c r="H34" s="261"/>
      <c r="I34" s="261"/>
      <c r="J34" s="276">
        <f t="shared" si="10"/>
        <v>0</v>
      </c>
      <c r="K34" s="277"/>
      <c r="L34" s="261"/>
      <c r="M34" s="261"/>
      <c r="N34" s="261"/>
      <c r="O34" s="277"/>
      <c r="P34" s="277"/>
      <c r="Q34" s="277"/>
      <c r="R34" s="278">
        <f t="shared" si="11"/>
        <v>0</v>
      </c>
    </row>
    <row r="35" spans="1:36" s="340" customFormat="1" ht="30" customHeight="1" x14ac:dyDescent="0.25">
      <c r="A35" s="270" t="s">
        <v>231</v>
      </c>
      <c r="B35" s="270" t="s">
        <v>260</v>
      </c>
      <c r="C35" s="271" t="s">
        <v>42</v>
      </c>
      <c r="D35" s="245" t="s">
        <v>416</v>
      </c>
      <c r="E35" s="246">
        <f t="shared" si="9"/>
        <v>599436</v>
      </c>
      <c r="F35" s="246">
        <v>599436</v>
      </c>
      <c r="G35" s="246"/>
      <c r="H35" s="246">
        <v>-2043233</v>
      </c>
      <c r="I35" s="246"/>
      <c r="J35" s="246">
        <f t="shared" ref="J35:J42" si="12">SUM(L35,O35)</f>
        <v>1500000</v>
      </c>
      <c r="K35" s="253">
        <v>1500000</v>
      </c>
      <c r="L35" s="253"/>
      <c r="M35" s="253"/>
      <c r="N35" s="253"/>
      <c r="O35" s="253">
        <v>1500000</v>
      </c>
      <c r="P35" s="246"/>
      <c r="Q35" s="246"/>
      <c r="R35" s="246">
        <f t="shared" ref="R35:R42" si="13">SUM(E35,J35)</f>
        <v>2099436</v>
      </c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</row>
    <row r="36" spans="1:36" s="282" customFormat="1" ht="57.75" hidden="1" customHeight="1" x14ac:dyDescent="0.25">
      <c r="A36" s="283"/>
      <c r="B36" s="283"/>
      <c r="C36" s="284"/>
      <c r="D36" s="285" t="s">
        <v>360</v>
      </c>
      <c r="E36" s="246">
        <f t="shared" si="9"/>
        <v>0</v>
      </c>
      <c r="F36" s="286"/>
      <c r="G36" s="286"/>
      <c r="H36" s="278"/>
      <c r="I36" s="278"/>
      <c r="J36" s="286">
        <f t="shared" si="12"/>
        <v>0</v>
      </c>
      <c r="K36" s="286"/>
      <c r="L36" s="278"/>
      <c r="M36" s="278"/>
      <c r="N36" s="278"/>
      <c r="O36" s="286"/>
      <c r="P36" s="278"/>
      <c r="Q36" s="278"/>
      <c r="R36" s="278">
        <f t="shared" si="13"/>
        <v>0</v>
      </c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</row>
    <row r="37" spans="1:36" s="281" customFormat="1" ht="47.25" hidden="1" customHeight="1" x14ac:dyDescent="0.25">
      <c r="A37" s="288" t="s">
        <v>361</v>
      </c>
      <c r="B37" s="288" t="s">
        <v>362</v>
      </c>
      <c r="C37" s="289" t="s">
        <v>42</v>
      </c>
      <c r="D37" s="279" t="s">
        <v>457</v>
      </c>
      <c r="E37" s="280">
        <f t="shared" si="9"/>
        <v>0</v>
      </c>
      <c r="F37" s="280"/>
      <c r="G37" s="280"/>
      <c r="H37" s="280"/>
      <c r="I37" s="280"/>
      <c r="J37" s="280">
        <f t="shared" si="12"/>
        <v>0</v>
      </c>
      <c r="K37" s="280"/>
      <c r="L37" s="280"/>
      <c r="M37" s="280"/>
      <c r="N37" s="280"/>
      <c r="O37" s="280"/>
      <c r="P37" s="280"/>
      <c r="Q37" s="280"/>
      <c r="R37" s="280">
        <f t="shared" si="13"/>
        <v>0</v>
      </c>
    </row>
    <row r="38" spans="1:36" s="287" customFormat="1" ht="33" customHeight="1" x14ac:dyDescent="0.25">
      <c r="A38" s="270" t="s">
        <v>275</v>
      </c>
      <c r="B38" s="270" t="s">
        <v>53</v>
      </c>
      <c r="C38" s="270" t="s">
        <v>43</v>
      </c>
      <c r="D38" s="291" t="s">
        <v>276</v>
      </c>
      <c r="E38" s="246">
        <f t="shared" si="9"/>
        <v>145111</v>
      </c>
      <c r="F38" s="253">
        <v>145111</v>
      </c>
      <c r="G38" s="253"/>
      <c r="H38" s="249"/>
      <c r="I38" s="249"/>
      <c r="J38" s="253">
        <f t="shared" si="12"/>
        <v>0</v>
      </c>
      <c r="K38" s="253"/>
      <c r="L38" s="249"/>
      <c r="M38" s="249"/>
      <c r="N38" s="249"/>
      <c r="O38" s="253"/>
      <c r="P38" s="249"/>
      <c r="Q38" s="249"/>
      <c r="R38" s="253">
        <f t="shared" si="13"/>
        <v>145111</v>
      </c>
    </row>
    <row r="39" spans="1:36" s="43" customFormat="1" ht="26.25" customHeight="1" x14ac:dyDescent="0.25">
      <c r="A39" s="270" t="s">
        <v>277</v>
      </c>
      <c r="B39" s="270" t="s">
        <v>278</v>
      </c>
      <c r="C39" s="270" t="s">
        <v>44</v>
      </c>
      <c r="D39" s="245" t="s">
        <v>279</v>
      </c>
      <c r="E39" s="246">
        <f t="shared" si="9"/>
        <v>23800</v>
      </c>
      <c r="F39" s="253">
        <v>23800</v>
      </c>
      <c r="G39" s="253"/>
      <c r="H39" s="249"/>
      <c r="I39" s="249"/>
      <c r="J39" s="253">
        <f t="shared" si="12"/>
        <v>0</v>
      </c>
      <c r="K39" s="253"/>
      <c r="L39" s="249"/>
      <c r="M39" s="249"/>
      <c r="N39" s="249"/>
      <c r="O39" s="253"/>
      <c r="P39" s="249"/>
      <c r="Q39" s="249"/>
      <c r="R39" s="249">
        <f t="shared" si="13"/>
        <v>23800</v>
      </c>
    </row>
    <row r="40" spans="1:36" s="43" customFormat="1" ht="25.5" hidden="1" customHeight="1" x14ac:dyDescent="0.25">
      <c r="A40" s="270" t="s">
        <v>229</v>
      </c>
      <c r="B40" s="270" t="s">
        <v>230</v>
      </c>
      <c r="C40" s="270" t="s">
        <v>44</v>
      </c>
      <c r="D40" s="245" t="s">
        <v>156</v>
      </c>
      <c r="E40" s="246">
        <f t="shared" si="9"/>
        <v>0</v>
      </c>
      <c r="F40" s="253"/>
      <c r="G40" s="253"/>
      <c r="H40" s="249"/>
      <c r="I40" s="249"/>
      <c r="J40" s="253">
        <f t="shared" si="12"/>
        <v>0</v>
      </c>
      <c r="K40" s="249"/>
      <c r="L40" s="249"/>
      <c r="M40" s="249"/>
      <c r="N40" s="249"/>
      <c r="O40" s="249"/>
      <c r="P40" s="249"/>
      <c r="Q40" s="249"/>
      <c r="R40" s="249">
        <f t="shared" si="13"/>
        <v>0</v>
      </c>
    </row>
    <row r="41" spans="1:36" s="43" customFormat="1" ht="36.75" hidden="1" customHeight="1" x14ac:dyDescent="0.25">
      <c r="A41" s="270" t="s">
        <v>363</v>
      </c>
      <c r="B41" s="270" t="s">
        <v>364</v>
      </c>
      <c r="C41" s="270" t="s">
        <v>44</v>
      </c>
      <c r="D41" s="291" t="s">
        <v>365</v>
      </c>
      <c r="E41" s="246">
        <f t="shared" si="9"/>
        <v>0</v>
      </c>
      <c r="F41" s="253"/>
      <c r="G41" s="253"/>
      <c r="H41" s="249"/>
      <c r="I41" s="249"/>
      <c r="J41" s="253">
        <f t="shared" si="12"/>
        <v>0</v>
      </c>
      <c r="K41" s="292"/>
      <c r="L41" s="249"/>
      <c r="M41" s="249"/>
      <c r="N41" s="249"/>
      <c r="O41" s="292"/>
      <c r="P41" s="249"/>
      <c r="Q41" s="249"/>
      <c r="R41" s="253">
        <f t="shared" si="13"/>
        <v>0</v>
      </c>
    </row>
    <row r="42" spans="1:36" s="43" customFormat="1" ht="36.75" hidden="1" customHeight="1" x14ac:dyDescent="0.25">
      <c r="A42" s="270" t="s">
        <v>225</v>
      </c>
      <c r="B42" s="270" t="s">
        <v>226</v>
      </c>
      <c r="C42" s="270" t="s">
        <v>44</v>
      </c>
      <c r="D42" s="291" t="s">
        <v>227</v>
      </c>
      <c r="E42" s="246">
        <f t="shared" si="9"/>
        <v>0</v>
      </c>
      <c r="F42" s="253"/>
      <c r="G42" s="253"/>
      <c r="H42" s="249"/>
      <c r="I42" s="249"/>
      <c r="J42" s="253">
        <f t="shared" si="12"/>
        <v>0</v>
      </c>
      <c r="K42" s="292"/>
      <c r="L42" s="249"/>
      <c r="M42" s="249"/>
      <c r="N42" s="249"/>
      <c r="O42" s="292"/>
      <c r="P42" s="249"/>
      <c r="Q42" s="249"/>
      <c r="R42" s="253">
        <f t="shared" si="13"/>
        <v>0</v>
      </c>
    </row>
    <row r="43" spans="1:36" s="72" customFormat="1" ht="47.25" hidden="1" customHeight="1" x14ac:dyDescent="0.25">
      <c r="A43" s="288"/>
      <c r="B43" s="288"/>
      <c r="C43" s="289"/>
      <c r="D43" s="293" t="s">
        <v>366</v>
      </c>
      <c r="E43" s="280">
        <f t="shared" si="9"/>
        <v>0</v>
      </c>
      <c r="F43" s="275"/>
      <c r="G43" s="275"/>
      <c r="H43" s="277"/>
      <c r="I43" s="277"/>
      <c r="J43" s="275"/>
      <c r="K43" s="294"/>
      <c r="L43" s="277"/>
      <c r="M43" s="277"/>
      <c r="N43" s="277"/>
      <c r="O43" s="294"/>
      <c r="P43" s="277"/>
      <c r="Q43" s="277"/>
      <c r="R43" s="275">
        <f t="shared" si="11"/>
        <v>0</v>
      </c>
    </row>
    <row r="44" spans="1:36" s="43" customFormat="1" ht="34.5" hidden="1" customHeight="1" x14ac:dyDescent="0.25">
      <c r="A44" s="270" t="s">
        <v>280</v>
      </c>
      <c r="B44" s="270" t="s">
        <v>281</v>
      </c>
      <c r="C44" s="271" t="s">
        <v>44</v>
      </c>
      <c r="D44" s="245" t="s">
        <v>282</v>
      </c>
      <c r="E44" s="246">
        <f t="shared" si="9"/>
        <v>0</v>
      </c>
      <c r="F44" s="253"/>
      <c r="G44" s="253"/>
      <c r="H44" s="249"/>
      <c r="I44" s="249"/>
      <c r="J44" s="253">
        <f t="shared" si="10"/>
        <v>0</v>
      </c>
      <c r="K44" s="253"/>
      <c r="L44" s="249"/>
      <c r="M44" s="249"/>
      <c r="N44" s="249"/>
      <c r="O44" s="253"/>
      <c r="P44" s="249"/>
      <c r="Q44" s="249"/>
      <c r="R44" s="253">
        <f t="shared" si="11"/>
        <v>0</v>
      </c>
    </row>
    <row r="45" spans="1:36" s="72" customFormat="1" ht="46.5" hidden="1" customHeight="1" x14ac:dyDescent="0.25">
      <c r="A45" s="272"/>
      <c r="B45" s="272"/>
      <c r="C45" s="273"/>
      <c r="D45" s="295" t="s">
        <v>366</v>
      </c>
      <c r="E45" s="246">
        <f t="shared" si="9"/>
        <v>0</v>
      </c>
      <c r="F45" s="275"/>
      <c r="G45" s="280"/>
      <c r="H45" s="277"/>
      <c r="I45" s="277"/>
      <c r="J45" s="275">
        <f t="shared" si="10"/>
        <v>0</v>
      </c>
      <c r="K45" s="294"/>
      <c r="L45" s="277"/>
      <c r="M45" s="277"/>
      <c r="N45" s="277"/>
      <c r="O45" s="294"/>
      <c r="P45" s="277"/>
      <c r="Q45" s="277"/>
      <c r="R45" s="275">
        <f t="shared" si="11"/>
        <v>0</v>
      </c>
    </row>
    <row r="46" spans="1:36" s="43" customFormat="1" ht="33.75" customHeight="1" x14ac:dyDescent="0.25">
      <c r="A46" s="270" t="s">
        <v>158</v>
      </c>
      <c r="B46" s="270" t="s">
        <v>159</v>
      </c>
      <c r="C46" s="271" t="s">
        <v>45</v>
      </c>
      <c r="D46" s="245" t="s">
        <v>157</v>
      </c>
      <c r="E46" s="246">
        <f t="shared" si="9"/>
        <v>25837</v>
      </c>
      <c r="F46" s="253">
        <v>25837</v>
      </c>
      <c r="G46" s="253"/>
      <c r="H46" s="249"/>
      <c r="I46" s="249"/>
      <c r="J46" s="249">
        <f t="shared" si="10"/>
        <v>0</v>
      </c>
      <c r="K46" s="249"/>
      <c r="L46" s="249"/>
      <c r="M46" s="249"/>
      <c r="N46" s="249"/>
      <c r="O46" s="249"/>
      <c r="P46" s="249"/>
      <c r="Q46" s="249"/>
      <c r="R46" s="249">
        <f t="shared" si="11"/>
        <v>25837</v>
      </c>
    </row>
    <row r="47" spans="1:36" s="43" customFormat="1" ht="35.25" customHeight="1" x14ac:dyDescent="0.25">
      <c r="A47" s="240" t="s">
        <v>126</v>
      </c>
      <c r="B47" s="240"/>
      <c r="C47" s="240"/>
      <c r="D47" s="268" t="s">
        <v>367</v>
      </c>
      <c r="E47" s="269">
        <f>SUM(E48)</f>
        <v>2709604</v>
      </c>
      <c r="F47" s="296">
        <f t="shared" ref="F47:R47" si="14">SUM(F48)</f>
        <v>2709604</v>
      </c>
      <c r="G47" s="296">
        <f t="shared" si="14"/>
        <v>0</v>
      </c>
      <c r="H47" s="296">
        <f t="shared" si="14"/>
        <v>0</v>
      </c>
      <c r="I47" s="296">
        <f t="shared" si="14"/>
        <v>0</v>
      </c>
      <c r="J47" s="296">
        <f t="shared" si="14"/>
        <v>2500000</v>
      </c>
      <c r="K47" s="296">
        <f t="shared" si="14"/>
        <v>2500000</v>
      </c>
      <c r="L47" s="296">
        <f t="shared" si="14"/>
        <v>0</v>
      </c>
      <c r="M47" s="296">
        <f t="shared" si="14"/>
        <v>0</v>
      </c>
      <c r="N47" s="296">
        <f t="shared" si="14"/>
        <v>0</v>
      </c>
      <c r="O47" s="296">
        <f t="shared" si="14"/>
        <v>2500000</v>
      </c>
      <c r="P47" s="296">
        <f t="shared" si="14"/>
        <v>0</v>
      </c>
      <c r="Q47" s="296" t="e">
        <f t="shared" si="14"/>
        <v>#REF!</v>
      </c>
      <c r="R47" s="296">
        <f t="shared" si="14"/>
        <v>5209604</v>
      </c>
      <c r="T47" s="48">
        <f t="shared" ref="T47:T48" si="15">SUM(E47,J47)</f>
        <v>5209604</v>
      </c>
    </row>
    <row r="48" spans="1:36" s="3" customFormat="1" ht="36.75" customHeight="1" x14ac:dyDescent="0.25">
      <c r="A48" s="240" t="s">
        <v>125</v>
      </c>
      <c r="B48" s="240"/>
      <c r="C48" s="240"/>
      <c r="D48" s="268" t="s">
        <v>367</v>
      </c>
      <c r="E48" s="269">
        <f t="shared" ref="E48:R48" si="16">SUM(E49:E71)</f>
        <v>2709604</v>
      </c>
      <c r="F48" s="269">
        <f t="shared" si="16"/>
        <v>2709604</v>
      </c>
      <c r="G48" s="269">
        <f t="shared" si="16"/>
        <v>0</v>
      </c>
      <c r="H48" s="269">
        <f t="shared" si="16"/>
        <v>0</v>
      </c>
      <c r="I48" s="269">
        <f t="shared" si="16"/>
        <v>0</v>
      </c>
      <c r="J48" s="269">
        <f t="shared" si="16"/>
        <v>2500000</v>
      </c>
      <c r="K48" s="269">
        <f t="shared" si="16"/>
        <v>2500000</v>
      </c>
      <c r="L48" s="269">
        <f t="shared" si="16"/>
        <v>0</v>
      </c>
      <c r="M48" s="269">
        <f t="shared" si="16"/>
        <v>0</v>
      </c>
      <c r="N48" s="269">
        <f t="shared" si="16"/>
        <v>0</v>
      </c>
      <c r="O48" s="269">
        <f t="shared" si="16"/>
        <v>2500000</v>
      </c>
      <c r="P48" s="269">
        <f t="shared" si="16"/>
        <v>0</v>
      </c>
      <c r="Q48" s="269" t="e">
        <f t="shared" si="16"/>
        <v>#REF!</v>
      </c>
      <c r="R48" s="269">
        <f t="shared" si="16"/>
        <v>5209604</v>
      </c>
      <c r="T48" s="48">
        <f t="shared" si="15"/>
        <v>5209604</v>
      </c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s="131" customFormat="1" ht="34.5" hidden="1" customHeight="1" x14ac:dyDescent="0.25">
      <c r="A49" s="244" t="s">
        <v>130</v>
      </c>
      <c r="B49" s="297" t="s">
        <v>84</v>
      </c>
      <c r="C49" s="297" t="s">
        <v>40</v>
      </c>
      <c r="D49" s="251" t="s">
        <v>354</v>
      </c>
      <c r="E49" s="246">
        <f t="shared" ref="E49:E71" si="17">SUM(F49,I49)</f>
        <v>0</v>
      </c>
      <c r="F49" s="298"/>
      <c r="G49" s="299"/>
      <c r="H49" s="299"/>
      <c r="I49" s="299"/>
      <c r="J49" s="300">
        <f t="shared" ref="J49:J71" si="18">SUM(L49,O49)</f>
        <v>0</v>
      </c>
      <c r="K49" s="300"/>
      <c r="L49" s="299"/>
      <c r="M49" s="299"/>
      <c r="N49" s="299"/>
      <c r="O49" s="299"/>
      <c r="P49" s="299"/>
      <c r="Q49" s="299"/>
      <c r="R49" s="300">
        <f t="shared" ref="R49:R63" si="19">SUM(E49,J49)</f>
        <v>0</v>
      </c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</row>
    <row r="50" spans="1:35" s="3" customFormat="1" ht="31.15" customHeight="1" x14ac:dyDescent="0.25">
      <c r="A50" s="244" t="s">
        <v>351</v>
      </c>
      <c r="B50" s="244" t="s">
        <v>235</v>
      </c>
      <c r="C50" s="244" t="s">
        <v>236</v>
      </c>
      <c r="D50" s="301" t="s">
        <v>237</v>
      </c>
      <c r="E50" s="246">
        <f t="shared" si="17"/>
        <v>2031845</v>
      </c>
      <c r="F50" s="246">
        <v>2031845</v>
      </c>
      <c r="G50" s="246"/>
      <c r="H50" s="246"/>
      <c r="I50" s="247"/>
      <c r="J50" s="252">
        <f t="shared" si="18"/>
        <v>2500000</v>
      </c>
      <c r="K50" s="252">
        <v>2500000</v>
      </c>
      <c r="L50" s="250"/>
      <c r="M50" s="250"/>
      <c r="N50" s="250"/>
      <c r="O50" s="252">
        <v>2500000</v>
      </c>
      <c r="P50" s="247"/>
      <c r="Q50" s="247"/>
      <c r="R50" s="249">
        <f t="shared" si="19"/>
        <v>4531845</v>
      </c>
      <c r="T50" s="149"/>
    </row>
    <row r="51" spans="1:35" s="3" customFormat="1" ht="45.75" hidden="1" customHeight="1" x14ac:dyDescent="0.25">
      <c r="A51" s="244" t="s">
        <v>352</v>
      </c>
      <c r="B51" s="244" t="s">
        <v>203</v>
      </c>
      <c r="C51" s="244" t="s">
        <v>202</v>
      </c>
      <c r="D51" s="251" t="s">
        <v>201</v>
      </c>
      <c r="E51" s="246">
        <f t="shared" si="17"/>
        <v>0</v>
      </c>
      <c r="F51" s="246"/>
      <c r="G51" s="247"/>
      <c r="H51" s="247"/>
      <c r="I51" s="247"/>
      <c r="J51" s="252">
        <f t="shared" si="18"/>
        <v>0</v>
      </c>
      <c r="K51" s="252"/>
      <c r="L51" s="250"/>
      <c r="M51" s="250"/>
      <c r="N51" s="250"/>
      <c r="O51" s="252"/>
      <c r="P51" s="247"/>
      <c r="Q51" s="247"/>
      <c r="R51" s="249">
        <f t="shared" si="19"/>
        <v>0</v>
      </c>
      <c r="T51" s="149"/>
    </row>
    <row r="52" spans="1:35" s="305" customFormat="1" ht="30.75" hidden="1" customHeight="1" x14ac:dyDescent="0.25">
      <c r="A52" s="288"/>
      <c r="B52" s="288"/>
      <c r="C52" s="288"/>
      <c r="D52" s="302" t="s">
        <v>368</v>
      </c>
      <c r="E52" s="246">
        <f t="shared" si="17"/>
        <v>0</v>
      </c>
      <c r="F52" s="280"/>
      <c r="G52" s="280"/>
      <c r="H52" s="280"/>
      <c r="I52" s="303"/>
      <c r="J52" s="304">
        <f t="shared" si="18"/>
        <v>0</v>
      </c>
      <c r="K52" s="304"/>
      <c r="L52" s="261"/>
      <c r="M52" s="261"/>
      <c r="N52" s="261"/>
      <c r="O52" s="304"/>
      <c r="P52" s="303"/>
      <c r="Q52" s="303"/>
      <c r="R52" s="277">
        <f t="shared" si="19"/>
        <v>0</v>
      </c>
      <c r="T52" s="306"/>
    </row>
    <row r="53" spans="1:35" s="234" customFormat="1" ht="32.25" customHeight="1" x14ac:dyDescent="0.25">
      <c r="A53" s="244" t="s">
        <v>369</v>
      </c>
      <c r="B53" s="244" t="s">
        <v>90</v>
      </c>
      <c r="C53" s="244" t="s">
        <v>71</v>
      </c>
      <c r="D53" s="251" t="s">
        <v>91</v>
      </c>
      <c r="E53" s="246">
        <f t="shared" si="17"/>
        <v>435000</v>
      </c>
      <c r="F53" s="250">
        <v>435000</v>
      </c>
      <c r="G53" s="250"/>
      <c r="H53" s="250"/>
      <c r="I53" s="250"/>
      <c r="J53" s="252">
        <f t="shared" si="18"/>
        <v>0</v>
      </c>
      <c r="K53" s="252"/>
      <c r="L53" s="250"/>
      <c r="M53" s="250"/>
      <c r="N53" s="250"/>
      <c r="O53" s="252"/>
      <c r="P53" s="250"/>
      <c r="Q53" s="250"/>
      <c r="R53" s="249">
        <f t="shared" si="19"/>
        <v>435000</v>
      </c>
      <c r="T53" s="235"/>
    </row>
    <row r="54" spans="1:35" s="234" customFormat="1" ht="35.25" hidden="1" customHeight="1" x14ac:dyDescent="0.25">
      <c r="A54" s="244" t="s">
        <v>370</v>
      </c>
      <c r="B54" s="244" t="s">
        <v>92</v>
      </c>
      <c r="C54" s="244" t="s">
        <v>71</v>
      </c>
      <c r="D54" s="251" t="s">
        <v>93</v>
      </c>
      <c r="E54" s="246">
        <f t="shared" si="17"/>
        <v>0</v>
      </c>
      <c r="F54" s="246"/>
      <c r="G54" s="250"/>
      <c r="H54" s="250"/>
      <c r="I54" s="250"/>
      <c r="J54" s="246">
        <f t="shared" si="18"/>
        <v>0</v>
      </c>
      <c r="K54" s="246"/>
      <c r="L54" s="250"/>
      <c r="M54" s="250"/>
      <c r="N54" s="250"/>
      <c r="O54" s="246"/>
      <c r="P54" s="250"/>
      <c r="Q54" s="250"/>
      <c r="R54" s="249">
        <f t="shared" si="19"/>
        <v>0</v>
      </c>
      <c r="T54" s="235"/>
    </row>
    <row r="55" spans="1:35" s="307" customFormat="1" ht="42.75" hidden="1" customHeight="1" x14ac:dyDescent="0.25">
      <c r="A55" s="288"/>
      <c r="B55" s="288"/>
      <c r="C55" s="288"/>
      <c r="D55" s="290" t="s">
        <v>371</v>
      </c>
      <c r="E55" s="246">
        <f t="shared" si="17"/>
        <v>0</v>
      </c>
      <c r="F55" s="280"/>
      <c r="G55" s="261"/>
      <c r="H55" s="261"/>
      <c r="I55" s="261"/>
      <c r="J55" s="280">
        <f t="shared" si="18"/>
        <v>0</v>
      </c>
      <c r="K55" s="280"/>
      <c r="L55" s="261"/>
      <c r="M55" s="261"/>
      <c r="N55" s="261"/>
      <c r="O55" s="280"/>
      <c r="P55" s="261"/>
      <c r="Q55" s="261"/>
      <c r="R55" s="304">
        <f t="shared" si="19"/>
        <v>0</v>
      </c>
    </row>
    <row r="56" spans="1:35" s="234" customFormat="1" ht="30.75" hidden="1" customHeight="1" x14ac:dyDescent="0.25">
      <c r="A56" s="244" t="s">
        <v>353</v>
      </c>
      <c r="B56" s="244" t="s">
        <v>94</v>
      </c>
      <c r="C56" s="244" t="s">
        <v>71</v>
      </c>
      <c r="D56" s="301" t="s">
        <v>13</v>
      </c>
      <c r="E56" s="246">
        <f t="shared" si="17"/>
        <v>0</v>
      </c>
      <c r="F56" s="246"/>
      <c r="G56" s="246"/>
      <c r="H56" s="246"/>
      <c r="I56" s="247"/>
      <c r="J56" s="252">
        <f t="shared" si="18"/>
        <v>0</v>
      </c>
      <c r="K56" s="252"/>
      <c r="L56" s="250"/>
      <c r="M56" s="250"/>
      <c r="N56" s="250"/>
      <c r="O56" s="252"/>
      <c r="P56" s="247"/>
      <c r="Q56" s="247"/>
      <c r="R56" s="249">
        <f t="shared" si="19"/>
        <v>0</v>
      </c>
      <c r="T56" s="235"/>
    </row>
    <row r="57" spans="1:35" s="131" customFormat="1" ht="25.5" customHeight="1" x14ac:dyDescent="0.25">
      <c r="A57" s="244" t="s">
        <v>372</v>
      </c>
      <c r="B57" s="244" t="s">
        <v>96</v>
      </c>
      <c r="C57" s="244" t="s">
        <v>71</v>
      </c>
      <c r="D57" s="301" t="s">
        <v>95</v>
      </c>
      <c r="E57" s="246">
        <f t="shared" si="17"/>
        <v>185900</v>
      </c>
      <c r="F57" s="246">
        <v>185900</v>
      </c>
      <c r="G57" s="246"/>
      <c r="H57" s="246"/>
      <c r="I57" s="247"/>
      <c r="J57" s="252">
        <f t="shared" si="18"/>
        <v>0</v>
      </c>
      <c r="K57" s="252"/>
      <c r="L57" s="250"/>
      <c r="M57" s="250"/>
      <c r="N57" s="250"/>
      <c r="O57" s="252"/>
      <c r="P57" s="247"/>
      <c r="Q57" s="247"/>
      <c r="R57" s="249">
        <f t="shared" si="19"/>
        <v>185900</v>
      </c>
      <c r="T57" s="257"/>
    </row>
    <row r="58" spans="1:35" s="131" customFormat="1" ht="34.5" hidden="1" customHeight="1" x14ac:dyDescent="0.25">
      <c r="A58" s="308" t="s">
        <v>216</v>
      </c>
      <c r="B58" s="308" t="s">
        <v>217</v>
      </c>
      <c r="C58" s="271" t="s">
        <v>20</v>
      </c>
      <c r="D58" s="245" t="s">
        <v>218</v>
      </c>
      <c r="E58" s="246">
        <f t="shared" si="17"/>
        <v>0</v>
      </c>
      <c r="F58" s="250"/>
      <c r="G58" s="250"/>
      <c r="H58" s="250"/>
      <c r="I58" s="250"/>
      <c r="J58" s="300">
        <f t="shared" si="18"/>
        <v>0</v>
      </c>
      <c r="K58" s="300"/>
      <c r="L58" s="299"/>
      <c r="M58" s="299"/>
      <c r="N58" s="299"/>
      <c r="O58" s="299"/>
      <c r="P58" s="299"/>
      <c r="Q58" s="299"/>
      <c r="R58" s="300">
        <f t="shared" si="19"/>
        <v>0</v>
      </c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</row>
    <row r="59" spans="1:35" s="131" customFormat="1" ht="34.5" hidden="1" customHeight="1" x14ac:dyDescent="0.25">
      <c r="A59" s="308" t="s">
        <v>219</v>
      </c>
      <c r="B59" s="309" t="s">
        <v>220</v>
      </c>
      <c r="C59" s="310" t="s">
        <v>53</v>
      </c>
      <c r="D59" s="245" t="s">
        <v>221</v>
      </c>
      <c r="E59" s="246">
        <f t="shared" si="17"/>
        <v>0</v>
      </c>
      <c r="F59" s="311"/>
      <c r="G59" s="311"/>
      <c r="H59" s="311"/>
      <c r="I59" s="311"/>
      <c r="J59" s="300">
        <f t="shared" si="18"/>
        <v>0</v>
      </c>
      <c r="K59" s="300"/>
      <c r="L59" s="299"/>
      <c r="M59" s="299"/>
      <c r="N59" s="299"/>
      <c r="O59" s="299"/>
      <c r="P59" s="299"/>
      <c r="Q59" s="299"/>
      <c r="R59" s="300">
        <f t="shared" si="19"/>
        <v>0</v>
      </c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</row>
    <row r="60" spans="1:35" s="131" customFormat="1" ht="49.5" hidden="1" customHeight="1" x14ac:dyDescent="0.25">
      <c r="A60" s="308" t="s">
        <v>222</v>
      </c>
      <c r="B60" s="308" t="s">
        <v>223</v>
      </c>
      <c r="C60" s="271" t="s">
        <v>53</v>
      </c>
      <c r="D60" s="312" t="s">
        <v>224</v>
      </c>
      <c r="E60" s="246">
        <f t="shared" si="17"/>
        <v>0</v>
      </c>
      <c r="F60" s="311"/>
      <c r="G60" s="311"/>
      <c r="H60" s="311"/>
      <c r="I60" s="311"/>
      <c r="J60" s="300">
        <f t="shared" si="18"/>
        <v>0</v>
      </c>
      <c r="K60" s="300"/>
      <c r="L60" s="299"/>
      <c r="M60" s="299"/>
      <c r="N60" s="299"/>
      <c r="O60" s="299"/>
      <c r="P60" s="299"/>
      <c r="Q60" s="299"/>
      <c r="R60" s="300">
        <f t="shared" si="19"/>
        <v>0</v>
      </c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</row>
    <row r="61" spans="1:35" s="131" customFormat="1" ht="35.25" hidden="1" customHeight="1" x14ac:dyDescent="0.25">
      <c r="A61" s="308" t="s">
        <v>373</v>
      </c>
      <c r="B61" s="308" t="s">
        <v>374</v>
      </c>
      <c r="C61" s="271" t="s">
        <v>53</v>
      </c>
      <c r="D61" s="312" t="s">
        <v>375</v>
      </c>
      <c r="E61" s="246">
        <f t="shared" si="17"/>
        <v>0</v>
      </c>
      <c r="F61" s="298"/>
      <c r="G61" s="299"/>
      <c r="H61" s="299"/>
      <c r="I61" s="299"/>
      <c r="J61" s="300">
        <f t="shared" si="18"/>
        <v>0</v>
      </c>
      <c r="K61" s="300"/>
      <c r="L61" s="299"/>
      <c r="M61" s="299"/>
      <c r="N61" s="299"/>
      <c r="O61" s="299"/>
      <c r="P61" s="299"/>
      <c r="Q61" s="299"/>
      <c r="R61" s="300">
        <f t="shared" si="19"/>
        <v>0</v>
      </c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</row>
    <row r="62" spans="1:35" s="131" customFormat="1" ht="62.25" customHeight="1" x14ac:dyDescent="0.25">
      <c r="A62" s="308" t="s">
        <v>376</v>
      </c>
      <c r="B62" s="308" t="s">
        <v>377</v>
      </c>
      <c r="C62" s="271" t="s">
        <v>359</v>
      </c>
      <c r="D62" s="245" t="s">
        <v>378</v>
      </c>
      <c r="E62" s="246">
        <f t="shared" si="17"/>
        <v>11780</v>
      </c>
      <c r="F62" s="253">
        <v>11780</v>
      </c>
      <c r="G62" s="250"/>
      <c r="H62" s="250"/>
      <c r="I62" s="250"/>
      <c r="J62" s="249">
        <f t="shared" si="18"/>
        <v>0</v>
      </c>
      <c r="K62" s="249"/>
      <c r="L62" s="247"/>
      <c r="M62" s="250"/>
      <c r="N62" s="250"/>
      <c r="O62" s="247"/>
      <c r="P62" s="313"/>
      <c r="Q62" s="311"/>
      <c r="R62" s="300">
        <f t="shared" si="19"/>
        <v>11780</v>
      </c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</row>
    <row r="63" spans="1:35" s="131" customFormat="1" ht="33.75" customHeight="1" x14ac:dyDescent="0.25">
      <c r="A63" s="308" t="s">
        <v>379</v>
      </c>
      <c r="B63" s="308" t="s">
        <v>380</v>
      </c>
      <c r="C63" s="270" t="s">
        <v>54</v>
      </c>
      <c r="D63" s="245" t="s">
        <v>381</v>
      </c>
      <c r="E63" s="246">
        <f t="shared" si="17"/>
        <v>14198</v>
      </c>
      <c r="F63" s="253">
        <v>14198</v>
      </c>
      <c r="G63" s="253"/>
      <c r="H63" s="253"/>
      <c r="I63" s="253"/>
      <c r="J63" s="249">
        <f t="shared" si="18"/>
        <v>0</v>
      </c>
      <c r="K63" s="249"/>
      <c r="L63" s="253"/>
      <c r="M63" s="253"/>
      <c r="N63" s="253"/>
      <c r="O63" s="249"/>
      <c r="P63" s="253"/>
      <c r="Q63" s="253" t="e">
        <f>SUM(#REF!)</f>
        <v>#REF!</v>
      </c>
      <c r="R63" s="249">
        <f t="shared" si="19"/>
        <v>14198</v>
      </c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</row>
    <row r="64" spans="1:35" s="131" customFormat="1" ht="33.75" customHeight="1" x14ac:dyDescent="0.25">
      <c r="A64" s="244" t="s">
        <v>382</v>
      </c>
      <c r="B64" s="244" t="s">
        <v>99</v>
      </c>
      <c r="C64" s="244" t="s">
        <v>47</v>
      </c>
      <c r="D64" s="260" t="s">
        <v>458</v>
      </c>
      <c r="E64" s="246">
        <f t="shared" si="17"/>
        <v>8445</v>
      </c>
      <c r="F64" s="253">
        <v>8445</v>
      </c>
      <c r="G64" s="253"/>
      <c r="H64" s="253"/>
      <c r="I64" s="253"/>
      <c r="J64" s="252">
        <f t="shared" si="18"/>
        <v>0</v>
      </c>
      <c r="K64" s="252"/>
      <c r="L64" s="253"/>
      <c r="M64" s="253"/>
      <c r="N64" s="253"/>
      <c r="O64" s="252"/>
      <c r="P64" s="253"/>
      <c r="Q64" s="253"/>
      <c r="R64" s="249">
        <f>SUM(E64,J64)</f>
        <v>8445</v>
      </c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</row>
    <row r="65" spans="1:124" s="131" customFormat="1" ht="45" customHeight="1" x14ac:dyDescent="0.25">
      <c r="A65" s="314" t="s">
        <v>383</v>
      </c>
      <c r="B65" s="315">
        <v>3124</v>
      </c>
      <c r="C65" s="316">
        <v>1040</v>
      </c>
      <c r="D65" s="317" t="s">
        <v>270</v>
      </c>
      <c r="E65" s="246">
        <f t="shared" si="17"/>
        <v>12780</v>
      </c>
      <c r="F65" s="298">
        <v>12780</v>
      </c>
      <c r="G65" s="299"/>
      <c r="H65" s="299"/>
      <c r="I65" s="299"/>
      <c r="J65" s="300">
        <f t="shared" si="18"/>
        <v>0</v>
      </c>
      <c r="K65" s="300"/>
      <c r="L65" s="299"/>
      <c r="M65" s="299"/>
      <c r="N65" s="299"/>
      <c r="O65" s="300"/>
      <c r="P65" s="299"/>
      <c r="Q65" s="299"/>
      <c r="R65" s="300">
        <f>SUM(E65,J65)</f>
        <v>12780</v>
      </c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</row>
    <row r="66" spans="1:124" s="318" customFormat="1" ht="24.75" customHeight="1" x14ac:dyDescent="0.25">
      <c r="A66" s="244" t="s">
        <v>384</v>
      </c>
      <c r="B66" s="244" t="s">
        <v>73</v>
      </c>
      <c r="C66" s="244" t="s">
        <v>47</v>
      </c>
      <c r="D66" s="260" t="s">
        <v>102</v>
      </c>
      <c r="E66" s="246">
        <f t="shared" si="17"/>
        <v>9656</v>
      </c>
      <c r="F66" s="253">
        <v>9656</v>
      </c>
      <c r="G66" s="253"/>
      <c r="H66" s="253"/>
      <c r="I66" s="253"/>
      <c r="J66" s="246">
        <f t="shared" si="18"/>
        <v>0</v>
      </c>
      <c r="K66" s="246"/>
      <c r="L66" s="253"/>
      <c r="M66" s="253"/>
      <c r="N66" s="253"/>
      <c r="O66" s="246"/>
      <c r="P66" s="253"/>
      <c r="Q66" s="253"/>
      <c r="R66" s="253">
        <f>SUM(E66,J66)</f>
        <v>9656</v>
      </c>
      <c r="T66" s="319"/>
    </row>
    <row r="67" spans="1:124" s="131" customFormat="1" ht="27.75" hidden="1" customHeight="1" x14ac:dyDescent="0.25">
      <c r="A67" s="244" t="s">
        <v>385</v>
      </c>
      <c r="B67" s="244" t="s">
        <v>100</v>
      </c>
      <c r="C67" s="244" t="s">
        <v>47</v>
      </c>
      <c r="D67" s="260" t="s">
        <v>101</v>
      </c>
      <c r="E67" s="246">
        <f t="shared" si="17"/>
        <v>0</v>
      </c>
      <c r="F67" s="253"/>
      <c r="G67" s="250"/>
      <c r="H67" s="249"/>
      <c r="I67" s="249"/>
      <c r="J67" s="252">
        <f t="shared" si="18"/>
        <v>0</v>
      </c>
      <c r="K67" s="252"/>
      <c r="L67" s="250"/>
      <c r="M67" s="250"/>
      <c r="N67" s="250"/>
      <c r="O67" s="252"/>
      <c r="P67" s="250"/>
      <c r="Q67" s="250"/>
      <c r="R67" s="253">
        <f>SUM(E67,J67)</f>
        <v>0</v>
      </c>
      <c r="T67" s="257"/>
    </row>
    <row r="68" spans="1:124" s="131" customFormat="1" ht="78" hidden="1" customHeight="1" x14ac:dyDescent="0.25">
      <c r="A68" s="320" t="s">
        <v>386</v>
      </c>
      <c r="B68" s="320" t="s">
        <v>75</v>
      </c>
      <c r="C68" s="270" t="s">
        <v>54</v>
      </c>
      <c r="D68" s="321" t="s">
        <v>131</v>
      </c>
      <c r="E68" s="246">
        <f t="shared" si="17"/>
        <v>0</v>
      </c>
      <c r="F68" s="246"/>
      <c r="G68" s="322"/>
      <c r="H68" s="322"/>
      <c r="I68" s="322"/>
      <c r="J68" s="249">
        <f t="shared" si="18"/>
        <v>0</v>
      </c>
      <c r="K68" s="249"/>
      <c r="L68" s="322"/>
      <c r="M68" s="322"/>
      <c r="N68" s="322"/>
      <c r="O68" s="249"/>
      <c r="P68" s="322"/>
      <c r="Q68" s="322"/>
      <c r="R68" s="252">
        <f>SUM(J68,E68)</f>
        <v>0</v>
      </c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</row>
    <row r="69" spans="1:124" s="131" customFormat="1" ht="48" hidden="1" customHeight="1" x14ac:dyDescent="0.25">
      <c r="A69" s="320" t="s">
        <v>132</v>
      </c>
      <c r="B69" s="320" t="s">
        <v>133</v>
      </c>
      <c r="C69" s="270" t="s">
        <v>20</v>
      </c>
      <c r="D69" s="321" t="s">
        <v>264</v>
      </c>
      <c r="E69" s="246">
        <f t="shared" si="17"/>
        <v>0</v>
      </c>
      <c r="F69" s="246"/>
      <c r="G69" s="322"/>
      <c r="H69" s="322"/>
      <c r="I69" s="322"/>
      <c r="J69" s="249">
        <f t="shared" si="18"/>
        <v>0</v>
      </c>
      <c r="K69" s="249"/>
      <c r="L69" s="322"/>
      <c r="M69" s="322"/>
      <c r="N69" s="322"/>
      <c r="O69" s="249"/>
      <c r="P69" s="322"/>
      <c r="Q69" s="322"/>
      <c r="R69" s="252">
        <f>SUM(J69,E69)</f>
        <v>0</v>
      </c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</row>
    <row r="70" spans="1:124" s="131" customFormat="1" ht="30" hidden="1" customHeight="1" x14ac:dyDescent="0.25">
      <c r="A70" s="308" t="s">
        <v>134</v>
      </c>
      <c r="B70" s="308" t="s">
        <v>103</v>
      </c>
      <c r="C70" s="270" t="s">
        <v>46</v>
      </c>
      <c r="D70" s="321" t="s">
        <v>104</v>
      </c>
      <c r="E70" s="246">
        <f t="shared" si="17"/>
        <v>0</v>
      </c>
      <c r="F70" s="253"/>
      <c r="G70" s="250"/>
      <c r="H70" s="250"/>
      <c r="I70" s="250"/>
      <c r="J70" s="249">
        <f t="shared" si="18"/>
        <v>0</v>
      </c>
      <c r="K70" s="249"/>
      <c r="L70" s="250"/>
      <c r="M70" s="250"/>
      <c r="N70" s="250"/>
      <c r="O70" s="249"/>
      <c r="P70" s="250"/>
      <c r="Q70" s="250"/>
      <c r="R70" s="249">
        <f>SUM(E70,J70)</f>
        <v>0</v>
      </c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</row>
    <row r="71" spans="1:124" s="327" customFormat="1" ht="31.5" hidden="1" customHeight="1" x14ac:dyDescent="0.25">
      <c r="A71" s="323" t="s">
        <v>387</v>
      </c>
      <c r="B71" s="323" t="s">
        <v>196</v>
      </c>
      <c r="C71" s="324" t="s">
        <v>183</v>
      </c>
      <c r="D71" s="321" t="s">
        <v>197</v>
      </c>
      <c r="E71" s="246">
        <f t="shared" si="17"/>
        <v>0</v>
      </c>
      <c r="F71" s="298"/>
      <c r="G71" s="299"/>
      <c r="H71" s="299"/>
      <c r="I71" s="299"/>
      <c r="J71" s="300">
        <f t="shared" si="18"/>
        <v>0</v>
      </c>
      <c r="K71" s="300"/>
      <c r="L71" s="299"/>
      <c r="M71" s="299"/>
      <c r="N71" s="299"/>
      <c r="O71" s="300"/>
      <c r="P71" s="299"/>
      <c r="Q71" s="299"/>
      <c r="R71" s="300">
        <f>SUM(E71,J71)</f>
        <v>0</v>
      </c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6"/>
      <c r="AR71" s="326"/>
      <c r="AS71" s="326"/>
      <c r="AT71" s="326"/>
      <c r="AU71" s="326"/>
      <c r="AV71" s="326"/>
      <c r="AW71" s="326"/>
      <c r="AX71" s="326"/>
      <c r="AY71" s="326"/>
      <c r="AZ71" s="326"/>
      <c r="BA71" s="326"/>
      <c r="BB71" s="326"/>
      <c r="BC71" s="326"/>
      <c r="BD71" s="326"/>
      <c r="BE71" s="326"/>
      <c r="BF71" s="326"/>
      <c r="BG71" s="326"/>
      <c r="BH71" s="326"/>
      <c r="BI71" s="326"/>
      <c r="BJ71" s="326"/>
      <c r="BK71" s="326"/>
      <c r="BL71" s="326"/>
      <c r="BM71" s="326"/>
      <c r="BN71" s="326"/>
      <c r="BO71" s="326"/>
      <c r="BP71" s="326"/>
      <c r="BQ71" s="326"/>
      <c r="BR71" s="326"/>
      <c r="BS71" s="326"/>
      <c r="BT71" s="326"/>
      <c r="BU71" s="326"/>
      <c r="BV71" s="326"/>
      <c r="BW71" s="326"/>
      <c r="BX71" s="326"/>
      <c r="BY71" s="326"/>
      <c r="BZ71" s="326"/>
      <c r="CA71" s="326"/>
      <c r="CB71" s="326"/>
      <c r="CC71" s="326"/>
      <c r="CD71" s="326"/>
      <c r="CE71" s="326"/>
      <c r="CF71" s="326"/>
      <c r="CG71" s="326"/>
      <c r="CH71" s="326"/>
      <c r="CI71" s="326"/>
      <c r="CJ71" s="326"/>
      <c r="CK71" s="326"/>
      <c r="CL71" s="326"/>
      <c r="CM71" s="326"/>
      <c r="CN71" s="326"/>
      <c r="CO71" s="326"/>
      <c r="CP71" s="326"/>
      <c r="CQ71" s="326"/>
      <c r="CR71" s="326"/>
      <c r="CS71" s="326"/>
      <c r="CT71" s="326"/>
      <c r="CU71" s="326"/>
      <c r="CV71" s="326"/>
      <c r="CW71" s="326"/>
      <c r="CX71" s="326"/>
      <c r="CY71" s="326"/>
      <c r="CZ71" s="326"/>
      <c r="DA71" s="326"/>
      <c r="DB71" s="326"/>
      <c r="DC71" s="326"/>
      <c r="DD71" s="326"/>
      <c r="DE71" s="326"/>
      <c r="DF71" s="326"/>
      <c r="DG71" s="326"/>
      <c r="DH71" s="326"/>
      <c r="DI71" s="326"/>
      <c r="DJ71" s="326"/>
      <c r="DK71" s="326"/>
      <c r="DL71" s="326"/>
      <c r="DM71" s="326"/>
      <c r="DN71" s="326"/>
      <c r="DO71" s="326"/>
      <c r="DP71" s="326"/>
      <c r="DQ71" s="326"/>
      <c r="DR71" s="326"/>
      <c r="DS71" s="326"/>
      <c r="DT71" s="326"/>
    </row>
    <row r="72" spans="1:124" s="3" customFormat="1" ht="36.75" customHeight="1" x14ac:dyDescent="0.25">
      <c r="A72" s="240" t="s">
        <v>21</v>
      </c>
      <c r="B72" s="240"/>
      <c r="C72" s="240"/>
      <c r="D72" s="328" t="s">
        <v>285</v>
      </c>
      <c r="E72" s="269">
        <f>SUM(E73)</f>
        <v>2060055</v>
      </c>
      <c r="F72" s="296">
        <f t="shared" ref="F72:R72" si="20">SUM(F73)</f>
        <v>2060055</v>
      </c>
      <c r="G72" s="296">
        <f t="shared" si="20"/>
        <v>0</v>
      </c>
      <c r="H72" s="296">
        <f t="shared" si="20"/>
        <v>0</v>
      </c>
      <c r="I72" s="296">
        <f t="shared" si="20"/>
        <v>0</v>
      </c>
      <c r="J72" s="296">
        <f t="shared" si="20"/>
        <v>2438748</v>
      </c>
      <c r="K72" s="296">
        <f t="shared" si="20"/>
        <v>2438748</v>
      </c>
      <c r="L72" s="296">
        <f t="shared" si="20"/>
        <v>0</v>
      </c>
      <c r="M72" s="296">
        <f t="shared" si="20"/>
        <v>0</v>
      </c>
      <c r="N72" s="296">
        <f t="shared" si="20"/>
        <v>0</v>
      </c>
      <c r="O72" s="296">
        <f t="shared" si="20"/>
        <v>2438748</v>
      </c>
      <c r="P72" s="296">
        <f t="shared" si="20"/>
        <v>0</v>
      </c>
      <c r="Q72" s="296">
        <f t="shared" si="20"/>
        <v>0</v>
      </c>
      <c r="R72" s="296">
        <f t="shared" si="20"/>
        <v>4498803</v>
      </c>
      <c r="S72" s="73"/>
      <c r="T72" s="48">
        <f t="shared" ref="T72:T73" si="21">SUM(E72,J72)</f>
        <v>4498803</v>
      </c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</row>
    <row r="73" spans="1:124" s="3" customFormat="1" ht="37.5" customHeight="1" x14ac:dyDescent="0.25">
      <c r="A73" s="240" t="s">
        <v>22</v>
      </c>
      <c r="B73" s="240"/>
      <c r="C73" s="240"/>
      <c r="D73" s="328" t="s">
        <v>285</v>
      </c>
      <c r="E73" s="269">
        <f>SUM(E74:E85)</f>
        <v>2060055</v>
      </c>
      <c r="F73" s="269">
        <f t="shared" ref="F73:R73" si="22">SUM(F74:F85)</f>
        <v>2060055</v>
      </c>
      <c r="G73" s="269">
        <f t="shared" si="22"/>
        <v>0</v>
      </c>
      <c r="H73" s="269">
        <f t="shared" si="22"/>
        <v>0</v>
      </c>
      <c r="I73" s="269">
        <f t="shared" si="22"/>
        <v>0</v>
      </c>
      <c r="J73" s="269">
        <f t="shared" si="22"/>
        <v>2438748</v>
      </c>
      <c r="K73" s="269">
        <f t="shared" si="22"/>
        <v>2438748</v>
      </c>
      <c r="L73" s="269">
        <f t="shared" si="22"/>
        <v>0</v>
      </c>
      <c r="M73" s="269">
        <f t="shared" si="22"/>
        <v>0</v>
      </c>
      <c r="N73" s="269">
        <f t="shared" si="22"/>
        <v>0</v>
      </c>
      <c r="O73" s="269">
        <f t="shared" si="22"/>
        <v>2438748</v>
      </c>
      <c r="P73" s="269">
        <f t="shared" si="22"/>
        <v>0</v>
      </c>
      <c r="Q73" s="269">
        <f t="shared" si="22"/>
        <v>0</v>
      </c>
      <c r="R73" s="269">
        <f t="shared" si="22"/>
        <v>4498803</v>
      </c>
      <c r="T73" s="48">
        <f t="shared" si="21"/>
        <v>4498803</v>
      </c>
    </row>
    <row r="74" spans="1:124" s="3" customFormat="1" ht="33" customHeight="1" x14ac:dyDescent="0.25">
      <c r="A74" s="244" t="s">
        <v>137</v>
      </c>
      <c r="B74" s="244" t="s">
        <v>84</v>
      </c>
      <c r="C74" s="244" t="s">
        <v>40</v>
      </c>
      <c r="D74" s="251" t="s">
        <v>354</v>
      </c>
      <c r="E74" s="246">
        <f t="shared" ref="E74:E84" si="23">SUM(F74,I74)</f>
        <v>34591</v>
      </c>
      <c r="F74" s="246">
        <v>34591</v>
      </c>
      <c r="G74" s="246"/>
      <c r="H74" s="250"/>
      <c r="I74" s="250"/>
      <c r="J74" s="252">
        <f t="shared" ref="J74:J81" si="24">SUM(L74,O74)</f>
        <v>0</v>
      </c>
      <c r="K74" s="250"/>
      <c r="L74" s="250"/>
      <c r="M74" s="250"/>
      <c r="N74" s="250"/>
      <c r="O74" s="250"/>
      <c r="P74" s="250"/>
      <c r="Q74" s="247"/>
      <c r="R74" s="249">
        <f>SUM(J74,E74)</f>
        <v>34591</v>
      </c>
    </row>
    <row r="75" spans="1:124" s="54" customFormat="1" ht="27" customHeight="1" x14ac:dyDescent="0.25">
      <c r="A75" s="270" t="s">
        <v>283</v>
      </c>
      <c r="B75" s="270" t="s">
        <v>284</v>
      </c>
      <c r="C75" s="270" t="s">
        <v>43</v>
      </c>
      <c r="D75" s="291" t="s">
        <v>388</v>
      </c>
      <c r="E75" s="246">
        <f t="shared" si="23"/>
        <v>102506</v>
      </c>
      <c r="F75" s="246">
        <v>102506</v>
      </c>
      <c r="G75" s="246"/>
      <c r="H75" s="249"/>
      <c r="I75" s="329"/>
      <c r="J75" s="246">
        <f>SUM(L75,O75)</f>
        <v>0</v>
      </c>
      <c r="K75" s="253"/>
      <c r="L75" s="253"/>
      <c r="M75" s="253"/>
      <c r="N75" s="253"/>
      <c r="O75" s="253"/>
      <c r="P75" s="253"/>
      <c r="Q75" s="253"/>
      <c r="R75" s="253">
        <f>SUM(J75,E75)</f>
        <v>102506</v>
      </c>
    </row>
    <row r="76" spans="1:124" s="131" customFormat="1" ht="24.75" customHeight="1" x14ac:dyDescent="0.25">
      <c r="A76" s="244" t="s">
        <v>389</v>
      </c>
      <c r="B76" s="244" t="s">
        <v>100</v>
      </c>
      <c r="C76" s="244" t="s">
        <v>47</v>
      </c>
      <c r="D76" s="260" t="s">
        <v>101</v>
      </c>
      <c r="E76" s="246">
        <f t="shared" si="23"/>
        <v>184255</v>
      </c>
      <c r="F76" s="253">
        <v>184255</v>
      </c>
      <c r="G76" s="253"/>
      <c r="H76" s="249"/>
      <c r="I76" s="249"/>
      <c r="J76" s="252">
        <f>SUM(L76,O76)</f>
        <v>0</v>
      </c>
      <c r="K76" s="252"/>
      <c r="L76" s="250"/>
      <c r="M76" s="250"/>
      <c r="N76" s="250"/>
      <c r="O76" s="252"/>
      <c r="P76" s="250"/>
      <c r="Q76" s="250"/>
      <c r="R76" s="253">
        <f>SUM(E76,J76)</f>
        <v>184255</v>
      </c>
      <c r="T76" s="257"/>
    </row>
    <row r="77" spans="1:124" s="3" customFormat="1" ht="60.75" customHeight="1" x14ac:dyDescent="0.25">
      <c r="A77" s="270" t="s">
        <v>390</v>
      </c>
      <c r="B77" s="244" t="s">
        <v>74</v>
      </c>
      <c r="C77" s="270" t="s">
        <v>47</v>
      </c>
      <c r="D77" s="330" t="s">
        <v>15</v>
      </c>
      <c r="E77" s="246">
        <f t="shared" si="23"/>
        <v>252695</v>
      </c>
      <c r="F77" s="253">
        <v>252695</v>
      </c>
      <c r="G77" s="253"/>
      <c r="H77" s="249"/>
      <c r="I77" s="249"/>
      <c r="J77" s="252">
        <f>SUM(L77,O77)</f>
        <v>0</v>
      </c>
      <c r="K77" s="252"/>
      <c r="L77" s="250"/>
      <c r="M77" s="250"/>
      <c r="N77" s="250"/>
      <c r="O77" s="252"/>
      <c r="P77" s="250"/>
      <c r="Q77" s="250"/>
      <c r="R77" s="249">
        <f>SUM(E77,J77)</f>
        <v>252695</v>
      </c>
      <c r="T77" s="149"/>
    </row>
    <row r="78" spans="1:124" s="43" customFormat="1" ht="24" customHeight="1" x14ac:dyDescent="0.25">
      <c r="A78" s="270" t="s">
        <v>136</v>
      </c>
      <c r="B78" s="270" t="s">
        <v>138</v>
      </c>
      <c r="C78" s="270" t="s">
        <v>55</v>
      </c>
      <c r="D78" s="291" t="s">
        <v>135</v>
      </c>
      <c r="E78" s="246">
        <f t="shared" si="23"/>
        <v>17052</v>
      </c>
      <c r="F78" s="246">
        <v>17052</v>
      </c>
      <c r="G78" s="246"/>
      <c r="H78" s="249"/>
      <c r="I78" s="249"/>
      <c r="J78" s="252">
        <f t="shared" si="24"/>
        <v>0</v>
      </c>
      <c r="K78" s="249"/>
      <c r="L78" s="249"/>
      <c r="M78" s="249"/>
      <c r="N78" s="249"/>
      <c r="O78" s="249"/>
      <c r="P78" s="249"/>
      <c r="Q78" s="249"/>
      <c r="R78" s="249">
        <f t="shared" ref="R78:R81" si="25">SUM(J78,E78)</f>
        <v>17052</v>
      </c>
    </row>
    <row r="79" spans="1:124" s="43" customFormat="1" ht="33.75" customHeight="1" x14ac:dyDescent="0.25">
      <c r="A79" s="270" t="s">
        <v>139</v>
      </c>
      <c r="B79" s="270" t="s">
        <v>80</v>
      </c>
      <c r="C79" s="270" t="s">
        <v>56</v>
      </c>
      <c r="D79" s="301" t="s">
        <v>140</v>
      </c>
      <c r="E79" s="246">
        <f t="shared" si="23"/>
        <v>28751</v>
      </c>
      <c r="F79" s="246">
        <v>28751</v>
      </c>
      <c r="G79" s="246"/>
      <c r="H79" s="249"/>
      <c r="I79" s="249"/>
      <c r="J79" s="252">
        <f>SUM(L79,O79)</f>
        <v>1408748</v>
      </c>
      <c r="K79" s="252">
        <v>1408748</v>
      </c>
      <c r="L79" s="249"/>
      <c r="M79" s="249"/>
      <c r="N79" s="249"/>
      <c r="O79" s="249">
        <v>1408748</v>
      </c>
      <c r="P79" s="249"/>
      <c r="Q79" s="249"/>
      <c r="R79" s="249">
        <f t="shared" si="25"/>
        <v>1437499</v>
      </c>
    </row>
    <row r="80" spans="1:124" s="43" customFormat="1" ht="33.75" customHeight="1" x14ac:dyDescent="0.25">
      <c r="A80" s="264" t="s">
        <v>141</v>
      </c>
      <c r="B80" s="264" t="s">
        <v>142</v>
      </c>
      <c r="C80" s="264" t="s">
        <v>57</v>
      </c>
      <c r="D80" s="331" t="s">
        <v>143</v>
      </c>
      <c r="E80" s="246">
        <f t="shared" si="23"/>
        <v>-30000</v>
      </c>
      <c r="F80" s="246">
        <v>-30000</v>
      </c>
      <c r="G80" s="252"/>
      <c r="H80" s="252"/>
      <c r="I80" s="252"/>
      <c r="J80" s="252">
        <f t="shared" si="24"/>
        <v>0</v>
      </c>
      <c r="K80" s="252"/>
      <c r="L80" s="252"/>
      <c r="M80" s="252"/>
      <c r="N80" s="252"/>
      <c r="O80" s="252"/>
      <c r="P80" s="252"/>
      <c r="Q80" s="249"/>
      <c r="R80" s="249">
        <f t="shared" si="25"/>
        <v>-30000</v>
      </c>
    </row>
    <row r="81" spans="1:36" s="43" customFormat="1" ht="25.5" customHeight="1" x14ac:dyDescent="0.25">
      <c r="A81" s="264" t="s">
        <v>145</v>
      </c>
      <c r="B81" s="264" t="s">
        <v>146</v>
      </c>
      <c r="C81" s="264" t="s">
        <v>57</v>
      </c>
      <c r="D81" s="332" t="s">
        <v>144</v>
      </c>
      <c r="E81" s="246">
        <f t="shared" si="23"/>
        <v>269275</v>
      </c>
      <c r="F81" s="246">
        <v>269275</v>
      </c>
      <c r="G81" s="249"/>
      <c r="H81" s="249"/>
      <c r="I81" s="249"/>
      <c r="J81" s="252">
        <f t="shared" si="24"/>
        <v>0</v>
      </c>
      <c r="K81" s="252"/>
      <c r="L81" s="249"/>
      <c r="M81" s="249"/>
      <c r="N81" s="249"/>
      <c r="O81" s="252"/>
      <c r="P81" s="249"/>
      <c r="Q81" s="249"/>
      <c r="R81" s="249">
        <f t="shared" si="25"/>
        <v>269275</v>
      </c>
    </row>
    <row r="82" spans="1:36" s="131" customFormat="1" ht="30.75" customHeight="1" x14ac:dyDescent="0.25">
      <c r="A82" s="264" t="s">
        <v>391</v>
      </c>
      <c r="B82" s="244" t="s">
        <v>76</v>
      </c>
      <c r="C82" s="333" t="s">
        <v>45</v>
      </c>
      <c r="D82" s="245" t="s">
        <v>17</v>
      </c>
      <c r="E82" s="246">
        <f t="shared" si="23"/>
        <v>694580</v>
      </c>
      <c r="F82" s="246">
        <v>694580</v>
      </c>
      <c r="G82" s="322"/>
      <c r="H82" s="322"/>
      <c r="I82" s="322"/>
      <c r="J82" s="252">
        <f>SUM(L82,O82)</f>
        <v>0</v>
      </c>
      <c r="K82" s="252"/>
      <c r="L82" s="322"/>
      <c r="M82" s="322"/>
      <c r="N82" s="322"/>
      <c r="O82" s="252"/>
      <c r="P82" s="322"/>
      <c r="Q82" s="322"/>
      <c r="R82" s="249">
        <f>SUM(E82,J82)</f>
        <v>694580</v>
      </c>
      <c r="T82" s="257"/>
    </row>
    <row r="83" spans="1:36" s="131" customFormat="1" ht="33" customHeight="1" x14ac:dyDescent="0.25">
      <c r="A83" s="244" t="s">
        <v>392</v>
      </c>
      <c r="B83" s="244" t="s">
        <v>77</v>
      </c>
      <c r="C83" s="314" t="s">
        <v>45</v>
      </c>
      <c r="D83" s="245" t="s">
        <v>16</v>
      </c>
      <c r="E83" s="246">
        <f t="shared" si="23"/>
        <v>287550</v>
      </c>
      <c r="F83" s="253">
        <v>287550</v>
      </c>
      <c r="G83" s="250"/>
      <c r="H83" s="250"/>
      <c r="I83" s="250"/>
      <c r="J83" s="252">
        <f>SUM(L83,O83)</f>
        <v>0</v>
      </c>
      <c r="K83" s="252"/>
      <c r="L83" s="256"/>
      <c r="M83" s="256"/>
      <c r="N83" s="256"/>
      <c r="O83" s="252"/>
      <c r="P83" s="256"/>
      <c r="Q83" s="256"/>
      <c r="R83" s="249">
        <f>SUM(E83,J83)</f>
        <v>287550</v>
      </c>
      <c r="T83" s="257"/>
    </row>
    <row r="84" spans="1:36" s="131" customFormat="1" ht="44.25" customHeight="1" x14ac:dyDescent="0.25">
      <c r="A84" s="244" t="s">
        <v>393</v>
      </c>
      <c r="B84" s="244" t="s">
        <v>194</v>
      </c>
      <c r="C84" s="314" t="s">
        <v>45</v>
      </c>
      <c r="D84" s="245" t="s">
        <v>195</v>
      </c>
      <c r="E84" s="246">
        <f t="shared" si="23"/>
        <v>218800</v>
      </c>
      <c r="F84" s="253">
        <v>218800</v>
      </c>
      <c r="G84" s="250"/>
      <c r="H84" s="250"/>
      <c r="I84" s="250"/>
      <c r="J84" s="252">
        <f>SUM(L84,O84)</f>
        <v>0</v>
      </c>
      <c r="K84" s="252"/>
      <c r="L84" s="256"/>
      <c r="M84" s="256"/>
      <c r="N84" s="256"/>
      <c r="O84" s="252"/>
      <c r="P84" s="256"/>
      <c r="Q84" s="256"/>
      <c r="R84" s="249">
        <f>SUM(E84,J84)</f>
        <v>218800</v>
      </c>
      <c r="T84" s="257"/>
    </row>
    <row r="85" spans="1:36" s="131" customFormat="1" ht="25.5" customHeight="1" x14ac:dyDescent="0.25">
      <c r="A85" s="244" t="s">
        <v>417</v>
      </c>
      <c r="B85" s="244" t="s">
        <v>109</v>
      </c>
      <c r="C85" s="314" t="s">
        <v>58</v>
      </c>
      <c r="D85" s="245" t="s">
        <v>18</v>
      </c>
      <c r="E85" s="246">
        <f t="shared" ref="E85" si="26">SUM(F85,I85)</f>
        <v>0</v>
      </c>
      <c r="F85" s="253"/>
      <c r="G85" s="250"/>
      <c r="H85" s="250"/>
      <c r="I85" s="250"/>
      <c r="J85" s="252">
        <f>SUM(L85,O85)</f>
        <v>1030000</v>
      </c>
      <c r="K85" s="252">
        <v>1030000</v>
      </c>
      <c r="L85" s="256"/>
      <c r="M85" s="256"/>
      <c r="N85" s="256"/>
      <c r="O85" s="252">
        <v>1030000</v>
      </c>
      <c r="P85" s="256"/>
      <c r="Q85" s="256"/>
      <c r="R85" s="249">
        <f>SUM(E85,J85)</f>
        <v>1030000</v>
      </c>
      <c r="T85" s="257"/>
    </row>
    <row r="86" spans="1:36" s="335" customFormat="1" ht="46.5" customHeight="1" x14ac:dyDescent="0.25">
      <c r="A86" s="240" t="s">
        <v>286</v>
      </c>
      <c r="B86" s="334"/>
      <c r="C86" s="334"/>
      <c r="D86" s="328" t="s">
        <v>287</v>
      </c>
      <c r="E86" s="269">
        <f>SUM(E87)</f>
        <v>30505247</v>
      </c>
      <c r="F86" s="269">
        <f t="shared" ref="F86:Q86" si="27">SUM(F87)</f>
        <v>22069581</v>
      </c>
      <c r="G86" s="269">
        <f t="shared" si="27"/>
        <v>0</v>
      </c>
      <c r="H86" s="269">
        <f t="shared" si="27"/>
        <v>0</v>
      </c>
      <c r="I86" s="269">
        <f t="shared" si="27"/>
        <v>8435666</v>
      </c>
      <c r="J86" s="269">
        <f t="shared" si="27"/>
        <v>43705190</v>
      </c>
      <c r="K86" s="269">
        <f t="shared" si="27"/>
        <v>43705190</v>
      </c>
      <c r="L86" s="269">
        <f t="shared" si="27"/>
        <v>0</v>
      </c>
      <c r="M86" s="269">
        <f t="shared" si="27"/>
        <v>0</v>
      </c>
      <c r="N86" s="269">
        <f t="shared" si="27"/>
        <v>0</v>
      </c>
      <c r="O86" s="269">
        <f t="shared" si="27"/>
        <v>43705190</v>
      </c>
      <c r="P86" s="269">
        <f t="shared" si="27"/>
        <v>0</v>
      </c>
      <c r="Q86" s="269">
        <f t="shared" si="27"/>
        <v>0</v>
      </c>
      <c r="R86" s="269">
        <f>SUM(J86,E86)</f>
        <v>74210437</v>
      </c>
      <c r="T86" s="48">
        <f t="shared" ref="T86:T87" si="28">SUM(E86,J86)</f>
        <v>74210437</v>
      </c>
    </row>
    <row r="87" spans="1:36" s="335" customFormat="1" ht="50.25" customHeight="1" x14ac:dyDescent="0.25">
      <c r="A87" s="240" t="s">
        <v>288</v>
      </c>
      <c r="B87" s="334"/>
      <c r="C87" s="334"/>
      <c r="D87" s="328" t="s">
        <v>287</v>
      </c>
      <c r="E87" s="269">
        <f>SUM(E88:E111)</f>
        <v>30505247</v>
      </c>
      <c r="F87" s="269">
        <f t="shared" ref="F87:S87" si="29">SUM(F88:F111)</f>
        <v>22069581</v>
      </c>
      <c r="G87" s="269">
        <f t="shared" si="29"/>
        <v>0</v>
      </c>
      <c r="H87" s="269">
        <f t="shared" si="29"/>
        <v>0</v>
      </c>
      <c r="I87" s="269">
        <f t="shared" si="29"/>
        <v>8435666</v>
      </c>
      <c r="J87" s="269">
        <f t="shared" si="29"/>
        <v>43705190</v>
      </c>
      <c r="K87" s="269">
        <f t="shared" si="29"/>
        <v>43705190</v>
      </c>
      <c r="L87" s="269">
        <f t="shared" si="29"/>
        <v>0</v>
      </c>
      <c r="M87" s="269">
        <f t="shared" si="29"/>
        <v>0</v>
      </c>
      <c r="N87" s="269">
        <f t="shared" si="29"/>
        <v>0</v>
      </c>
      <c r="O87" s="269">
        <f t="shared" si="29"/>
        <v>43705190</v>
      </c>
      <c r="P87" s="269">
        <f t="shared" si="29"/>
        <v>0</v>
      </c>
      <c r="Q87" s="269">
        <f t="shared" si="29"/>
        <v>0</v>
      </c>
      <c r="R87" s="269">
        <f t="shared" si="29"/>
        <v>74210437</v>
      </c>
      <c r="S87" s="521">
        <f t="shared" si="29"/>
        <v>0</v>
      </c>
      <c r="T87" s="48">
        <f t="shared" si="28"/>
        <v>74210437</v>
      </c>
    </row>
    <row r="88" spans="1:36" s="502" customFormat="1" ht="64.5" customHeight="1" x14ac:dyDescent="0.25">
      <c r="A88" s="255" t="s">
        <v>478</v>
      </c>
      <c r="B88" s="244" t="s">
        <v>86</v>
      </c>
      <c r="C88" s="244" t="s">
        <v>40</v>
      </c>
      <c r="D88" s="245" t="s">
        <v>85</v>
      </c>
      <c r="E88" s="246">
        <f t="shared" ref="E88:E111" si="30">SUM(F88,I88)</f>
        <v>2325728</v>
      </c>
      <c r="F88" s="246">
        <v>2325728</v>
      </c>
      <c r="G88" s="501"/>
      <c r="H88" s="501"/>
      <c r="I88" s="501"/>
      <c r="J88" s="249">
        <f t="shared" ref="J88:J110" si="31">SUM(K88)</f>
        <v>2117038</v>
      </c>
      <c r="K88" s="246">
        <v>2117038</v>
      </c>
      <c r="L88" s="501"/>
      <c r="M88" s="501"/>
      <c r="N88" s="501"/>
      <c r="O88" s="246">
        <v>2117038</v>
      </c>
      <c r="P88" s="501"/>
      <c r="Q88" s="501"/>
      <c r="R88" s="253">
        <f>SUM(J88,E88)</f>
        <v>4442766</v>
      </c>
      <c r="T88" s="48"/>
    </row>
    <row r="89" spans="1:36" s="335" customFormat="1" ht="33.75" customHeight="1" x14ac:dyDescent="0.25">
      <c r="A89" s="270" t="s">
        <v>289</v>
      </c>
      <c r="B89" s="270" t="s">
        <v>84</v>
      </c>
      <c r="C89" s="244" t="s">
        <v>40</v>
      </c>
      <c r="D89" s="336" t="s">
        <v>228</v>
      </c>
      <c r="E89" s="246">
        <f t="shared" si="30"/>
        <v>52775</v>
      </c>
      <c r="F89" s="249">
        <v>52775</v>
      </c>
      <c r="G89" s="249"/>
      <c r="H89" s="249"/>
      <c r="I89" s="249"/>
      <c r="J89" s="249">
        <f t="shared" si="31"/>
        <v>1670000</v>
      </c>
      <c r="K89" s="249">
        <v>1670000</v>
      </c>
      <c r="L89" s="249"/>
      <c r="M89" s="249"/>
      <c r="N89" s="249"/>
      <c r="O89" s="249">
        <v>1670000</v>
      </c>
      <c r="P89" s="249"/>
      <c r="Q89" s="249"/>
      <c r="R89" s="253">
        <f>SUM(J89,E89)</f>
        <v>1722775</v>
      </c>
    </row>
    <row r="90" spans="1:36" s="340" customFormat="1" ht="51" customHeight="1" x14ac:dyDescent="0.25">
      <c r="A90" s="270" t="s">
        <v>394</v>
      </c>
      <c r="B90" s="270" t="s">
        <v>260</v>
      </c>
      <c r="C90" s="271" t="s">
        <v>42</v>
      </c>
      <c r="D90" s="245" t="s">
        <v>416</v>
      </c>
      <c r="E90" s="246">
        <f t="shared" si="30"/>
        <v>1366070</v>
      </c>
      <c r="F90" s="246">
        <v>1366070</v>
      </c>
      <c r="G90" s="337"/>
      <c r="H90" s="338"/>
      <c r="I90" s="338"/>
      <c r="J90" s="249">
        <f t="shared" si="31"/>
        <v>2683908</v>
      </c>
      <c r="K90" s="253">
        <v>2683908</v>
      </c>
      <c r="L90" s="253"/>
      <c r="M90" s="253"/>
      <c r="N90" s="253"/>
      <c r="O90" s="253">
        <v>2683908</v>
      </c>
      <c r="P90" s="338"/>
      <c r="Q90" s="338"/>
      <c r="R90" s="253">
        <f t="shared" ref="R90:R111" si="32">SUM(J90,E90)</f>
        <v>4049978</v>
      </c>
      <c r="S90" s="339"/>
      <c r="T90" s="339"/>
      <c r="U90" s="339"/>
      <c r="V90" s="339"/>
      <c r="W90" s="339"/>
      <c r="X90" s="339"/>
      <c r="Y90" s="339"/>
      <c r="Z90" s="339"/>
      <c r="AA90" s="339"/>
      <c r="AB90" s="339"/>
      <c r="AC90" s="339"/>
      <c r="AD90" s="339"/>
      <c r="AE90" s="339"/>
      <c r="AF90" s="339"/>
      <c r="AG90" s="339"/>
      <c r="AH90" s="339"/>
      <c r="AI90" s="339"/>
      <c r="AJ90" s="339"/>
    </row>
    <row r="91" spans="1:36" s="340" customFormat="1" ht="34.5" customHeight="1" x14ac:dyDescent="0.25">
      <c r="A91" s="270" t="s">
        <v>482</v>
      </c>
      <c r="B91" s="244" t="s">
        <v>235</v>
      </c>
      <c r="C91" s="244" t="s">
        <v>236</v>
      </c>
      <c r="D91" s="301" t="s">
        <v>237</v>
      </c>
      <c r="E91" s="246">
        <f t="shared" si="30"/>
        <v>792400</v>
      </c>
      <c r="F91" s="246">
        <v>792400</v>
      </c>
      <c r="G91" s="337"/>
      <c r="H91" s="338"/>
      <c r="I91" s="338"/>
      <c r="J91" s="249">
        <f t="shared" si="31"/>
        <v>5483885</v>
      </c>
      <c r="K91" s="253">
        <v>5483885</v>
      </c>
      <c r="L91" s="253"/>
      <c r="M91" s="253"/>
      <c r="N91" s="253"/>
      <c r="O91" s="253">
        <v>5483885</v>
      </c>
      <c r="P91" s="338"/>
      <c r="Q91" s="338"/>
      <c r="R91" s="253">
        <f t="shared" si="32"/>
        <v>6276285</v>
      </c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39"/>
      <c r="AF91" s="339"/>
      <c r="AG91" s="339"/>
      <c r="AH91" s="339"/>
      <c r="AI91" s="339"/>
      <c r="AJ91" s="339"/>
    </row>
    <row r="92" spans="1:36" s="340" customFormat="1" ht="47.25" customHeight="1" x14ac:dyDescent="0.25">
      <c r="A92" s="270" t="s">
        <v>483</v>
      </c>
      <c r="B92" s="244" t="s">
        <v>203</v>
      </c>
      <c r="C92" s="244" t="s">
        <v>202</v>
      </c>
      <c r="D92" s="251" t="s">
        <v>201</v>
      </c>
      <c r="E92" s="246">
        <f t="shared" si="30"/>
        <v>0</v>
      </c>
      <c r="F92" s="337"/>
      <c r="G92" s="337"/>
      <c r="H92" s="338"/>
      <c r="I92" s="338"/>
      <c r="J92" s="249">
        <f t="shared" si="31"/>
        <v>580000</v>
      </c>
      <c r="K92" s="253">
        <v>580000</v>
      </c>
      <c r="L92" s="253"/>
      <c r="M92" s="253"/>
      <c r="N92" s="253"/>
      <c r="O92" s="253">
        <v>580000</v>
      </c>
      <c r="P92" s="338"/>
      <c r="Q92" s="338"/>
      <c r="R92" s="253">
        <f t="shared" si="32"/>
        <v>580000</v>
      </c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339"/>
      <c r="AG92" s="339"/>
      <c r="AH92" s="339"/>
      <c r="AI92" s="339"/>
      <c r="AJ92" s="339"/>
    </row>
    <row r="93" spans="1:36" s="340" customFormat="1" ht="36" customHeight="1" x14ac:dyDescent="0.25">
      <c r="A93" s="270" t="s">
        <v>484</v>
      </c>
      <c r="B93" s="270" t="s">
        <v>80</v>
      </c>
      <c r="C93" s="270" t="s">
        <v>56</v>
      </c>
      <c r="D93" s="301" t="s">
        <v>140</v>
      </c>
      <c r="E93" s="246">
        <f t="shared" si="30"/>
        <v>0</v>
      </c>
      <c r="F93" s="337"/>
      <c r="G93" s="337"/>
      <c r="H93" s="338"/>
      <c r="I93" s="338"/>
      <c r="J93" s="249">
        <f t="shared" si="31"/>
        <v>1406151</v>
      </c>
      <c r="K93" s="253">
        <v>1406151</v>
      </c>
      <c r="L93" s="253"/>
      <c r="M93" s="253"/>
      <c r="N93" s="253"/>
      <c r="O93" s="253">
        <v>1406151</v>
      </c>
      <c r="P93" s="338"/>
      <c r="Q93" s="338"/>
      <c r="R93" s="253">
        <f t="shared" si="32"/>
        <v>1406151</v>
      </c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39"/>
      <c r="AF93" s="339"/>
      <c r="AG93" s="339"/>
      <c r="AH93" s="339"/>
      <c r="AI93" s="339"/>
      <c r="AJ93" s="339"/>
    </row>
    <row r="94" spans="1:36" s="335" customFormat="1" ht="34.5" customHeight="1" x14ac:dyDescent="0.25">
      <c r="A94" s="270" t="s">
        <v>395</v>
      </c>
      <c r="B94" s="324" t="s">
        <v>148</v>
      </c>
      <c r="C94" s="297" t="s">
        <v>183</v>
      </c>
      <c r="D94" s="518" t="s">
        <v>149</v>
      </c>
      <c r="E94" s="246">
        <f t="shared" si="30"/>
        <v>57608</v>
      </c>
      <c r="F94" s="249">
        <v>57608</v>
      </c>
      <c r="G94" s="249"/>
      <c r="H94" s="249"/>
      <c r="I94" s="249"/>
      <c r="J94" s="249">
        <f t="shared" si="31"/>
        <v>0</v>
      </c>
      <c r="K94" s="249"/>
      <c r="L94" s="249"/>
      <c r="M94" s="249"/>
      <c r="N94" s="249"/>
      <c r="O94" s="249"/>
      <c r="P94" s="249"/>
      <c r="Q94" s="249"/>
      <c r="R94" s="253">
        <f t="shared" si="32"/>
        <v>57608</v>
      </c>
    </row>
    <row r="95" spans="1:36" s="489" customFormat="1" ht="34.5" hidden="1" customHeight="1" x14ac:dyDescent="0.25">
      <c r="A95" s="487"/>
      <c r="B95" s="490">
        <v>6012</v>
      </c>
      <c r="C95" s="486" t="s">
        <v>48</v>
      </c>
      <c r="D95" s="491" t="s">
        <v>479</v>
      </c>
      <c r="E95" s="246">
        <f t="shared" si="30"/>
        <v>0</v>
      </c>
      <c r="F95" s="488"/>
      <c r="G95" s="488"/>
      <c r="H95" s="488"/>
      <c r="I95" s="488"/>
      <c r="J95" s="249">
        <f t="shared" si="31"/>
        <v>0</v>
      </c>
      <c r="K95" s="488"/>
      <c r="L95" s="488"/>
      <c r="M95" s="488"/>
      <c r="N95" s="488"/>
      <c r="O95" s="488"/>
      <c r="P95" s="488"/>
      <c r="Q95" s="488"/>
      <c r="R95" s="253">
        <f t="shared" si="32"/>
        <v>0</v>
      </c>
    </row>
    <row r="96" spans="1:36" s="335" customFormat="1" ht="30.75" customHeight="1" x14ac:dyDescent="0.25">
      <c r="A96" s="271" t="s">
        <v>485</v>
      </c>
      <c r="B96" s="510">
        <v>6013</v>
      </c>
      <c r="C96" s="244" t="s">
        <v>48</v>
      </c>
      <c r="D96" s="511" t="s">
        <v>480</v>
      </c>
      <c r="E96" s="246">
        <f t="shared" si="30"/>
        <v>0</v>
      </c>
      <c r="F96" s="249"/>
      <c r="G96" s="300"/>
      <c r="H96" s="300"/>
      <c r="I96" s="300"/>
      <c r="J96" s="249">
        <f t="shared" si="31"/>
        <v>12347</v>
      </c>
      <c r="K96" s="249">
        <v>12347</v>
      </c>
      <c r="L96" s="249"/>
      <c r="M96" s="249"/>
      <c r="N96" s="249"/>
      <c r="O96" s="249">
        <v>12347</v>
      </c>
      <c r="P96" s="249"/>
      <c r="Q96" s="249"/>
      <c r="R96" s="253">
        <f t="shared" si="32"/>
        <v>12347</v>
      </c>
    </row>
    <row r="97" spans="1:20" s="335" customFormat="1" ht="26.25" customHeight="1" x14ac:dyDescent="0.25">
      <c r="A97" s="270" t="s">
        <v>396</v>
      </c>
      <c r="B97" s="347" t="s">
        <v>186</v>
      </c>
      <c r="C97" s="309" t="s">
        <v>48</v>
      </c>
      <c r="D97" s="519" t="s">
        <v>187</v>
      </c>
      <c r="E97" s="246">
        <f t="shared" si="30"/>
        <v>2800000</v>
      </c>
      <c r="F97" s="492">
        <v>2800000</v>
      </c>
      <c r="G97" s="498"/>
      <c r="H97" s="499"/>
      <c r="I97" s="498"/>
      <c r="J97" s="249">
        <f t="shared" si="31"/>
        <v>0</v>
      </c>
      <c r="K97" s="249"/>
      <c r="L97" s="249"/>
      <c r="M97" s="249"/>
      <c r="N97" s="249"/>
      <c r="O97" s="249"/>
      <c r="P97" s="249"/>
      <c r="Q97" s="249"/>
      <c r="R97" s="253">
        <f t="shared" si="32"/>
        <v>2800000</v>
      </c>
    </row>
    <row r="98" spans="1:20" s="335" customFormat="1" ht="30" customHeight="1" x14ac:dyDescent="0.25">
      <c r="A98" s="270" t="s">
        <v>397</v>
      </c>
      <c r="B98" s="270" t="s">
        <v>172</v>
      </c>
      <c r="C98" s="244" t="s">
        <v>48</v>
      </c>
      <c r="D98" s="336" t="s">
        <v>398</v>
      </c>
      <c r="E98" s="246">
        <f t="shared" si="30"/>
        <v>0</v>
      </c>
      <c r="F98" s="492"/>
      <c r="G98" s="498"/>
      <c r="H98" s="499"/>
      <c r="I98" s="498"/>
      <c r="J98" s="249">
        <f t="shared" si="31"/>
        <v>10230000</v>
      </c>
      <c r="K98" s="249">
        <v>10230000</v>
      </c>
      <c r="L98" s="249"/>
      <c r="M98" s="249"/>
      <c r="N98" s="249"/>
      <c r="O98" s="249">
        <v>10230000</v>
      </c>
      <c r="P98" s="249"/>
      <c r="Q98" s="249"/>
      <c r="R98" s="253">
        <f t="shared" si="32"/>
        <v>10230000</v>
      </c>
    </row>
    <row r="99" spans="1:20" s="335" customFormat="1" ht="30" hidden="1" customHeight="1" x14ac:dyDescent="0.25">
      <c r="A99" s="341" t="s">
        <v>399</v>
      </c>
      <c r="B99" s="341" t="s">
        <v>204</v>
      </c>
      <c r="C99" s="342" t="s">
        <v>48</v>
      </c>
      <c r="D99" s="343" t="s">
        <v>205</v>
      </c>
      <c r="E99" s="246">
        <f t="shared" si="30"/>
        <v>0</v>
      </c>
      <c r="F99" s="492"/>
      <c r="G99" s="495"/>
      <c r="H99" s="496"/>
      <c r="I99" s="495"/>
      <c r="J99" s="249">
        <f t="shared" si="31"/>
        <v>0</v>
      </c>
      <c r="K99" s="249"/>
      <c r="L99" s="249"/>
      <c r="M99" s="249"/>
      <c r="N99" s="249"/>
      <c r="O99" s="249"/>
      <c r="P99" s="249"/>
      <c r="Q99" s="249"/>
      <c r="R99" s="253">
        <f t="shared" si="32"/>
        <v>0</v>
      </c>
    </row>
    <row r="100" spans="1:20" s="335" customFormat="1" ht="48" hidden="1" customHeight="1" x14ac:dyDescent="0.25">
      <c r="A100" s="341" t="s">
        <v>290</v>
      </c>
      <c r="B100" s="341" t="s">
        <v>185</v>
      </c>
      <c r="C100" s="342" t="s">
        <v>48</v>
      </c>
      <c r="D100" s="343" t="s">
        <v>184</v>
      </c>
      <c r="E100" s="246">
        <f t="shared" si="30"/>
        <v>0</v>
      </c>
      <c r="F100" s="492"/>
      <c r="G100" s="495"/>
      <c r="H100" s="496"/>
      <c r="I100" s="495"/>
      <c r="J100" s="249">
        <f t="shared" si="31"/>
        <v>0</v>
      </c>
      <c r="K100" s="249"/>
      <c r="L100" s="249"/>
      <c r="M100" s="249"/>
      <c r="N100" s="249"/>
      <c r="O100" s="249"/>
      <c r="P100" s="249"/>
      <c r="Q100" s="249"/>
      <c r="R100" s="253">
        <f t="shared" si="32"/>
        <v>0</v>
      </c>
    </row>
    <row r="101" spans="1:20" s="3" customFormat="1" ht="25.5" customHeight="1" x14ac:dyDescent="0.25">
      <c r="A101" s="244" t="s">
        <v>400</v>
      </c>
      <c r="B101" s="244" t="s">
        <v>105</v>
      </c>
      <c r="C101" s="244" t="s">
        <v>48</v>
      </c>
      <c r="D101" s="497" t="s">
        <v>106</v>
      </c>
      <c r="E101" s="246">
        <f t="shared" si="30"/>
        <v>7690971</v>
      </c>
      <c r="F101" s="493"/>
      <c r="G101" s="498"/>
      <c r="H101" s="499"/>
      <c r="I101" s="249">
        <v>7690971</v>
      </c>
      <c r="J101" s="249">
        <f t="shared" si="31"/>
        <v>7330958</v>
      </c>
      <c r="K101" s="252">
        <v>7330958</v>
      </c>
      <c r="L101" s="250"/>
      <c r="M101" s="250"/>
      <c r="N101" s="250"/>
      <c r="O101" s="252">
        <v>7330958</v>
      </c>
      <c r="P101" s="250"/>
      <c r="Q101" s="250"/>
      <c r="R101" s="253">
        <f t="shared" si="32"/>
        <v>15021929</v>
      </c>
      <c r="T101" s="149"/>
    </row>
    <row r="102" spans="1:20" s="335" customFormat="1" ht="36" hidden="1" customHeight="1" x14ac:dyDescent="0.25">
      <c r="A102" s="341" t="s">
        <v>291</v>
      </c>
      <c r="B102" s="341" t="s">
        <v>292</v>
      </c>
      <c r="C102" s="342" t="s">
        <v>293</v>
      </c>
      <c r="D102" s="343" t="s">
        <v>294</v>
      </c>
      <c r="E102" s="246">
        <f t="shared" si="30"/>
        <v>0</v>
      </c>
      <c r="F102" s="249"/>
      <c r="G102" s="494"/>
      <c r="H102" s="494"/>
      <c r="I102" s="494"/>
      <c r="J102" s="249">
        <f t="shared" si="31"/>
        <v>0</v>
      </c>
      <c r="K102" s="249"/>
      <c r="L102" s="249"/>
      <c r="M102" s="249"/>
      <c r="N102" s="249"/>
      <c r="O102" s="249"/>
      <c r="P102" s="249"/>
      <c r="Q102" s="249"/>
      <c r="R102" s="253">
        <f t="shared" si="32"/>
        <v>0</v>
      </c>
    </row>
    <row r="103" spans="1:20" s="335" customFormat="1" ht="34.5" hidden="1" customHeight="1" x14ac:dyDescent="0.25">
      <c r="A103" s="270" t="s">
        <v>295</v>
      </c>
      <c r="B103" s="270" t="s">
        <v>78</v>
      </c>
      <c r="C103" s="244" t="s">
        <v>151</v>
      </c>
      <c r="D103" s="336" t="s">
        <v>150</v>
      </c>
      <c r="E103" s="246">
        <f t="shared" si="30"/>
        <v>0</v>
      </c>
      <c r="F103" s="249"/>
      <c r="G103" s="249"/>
      <c r="H103" s="249"/>
      <c r="I103" s="249"/>
      <c r="J103" s="249">
        <f t="shared" si="31"/>
        <v>0</v>
      </c>
      <c r="K103" s="249"/>
      <c r="L103" s="249"/>
      <c r="M103" s="249"/>
      <c r="N103" s="249"/>
      <c r="O103" s="249"/>
      <c r="P103" s="249"/>
      <c r="Q103" s="249"/>
      <c r="R103" s="253">
        <f t="shared" si="32"/>
        <v>0</v>
      </c>
    </row>
    <row r="104" spans="1:20" s="335" customFormat="1" ht="25.5" customHeight="1" x14ac:dyDescent="0.25">
      <c r="A104" s="270" t="s">
        <v>296</v>
      </c>
      <c r="B104" s="270" t="s">
        <v>190</v>
      </c>
      <c r="C104" s="255" t="s">
        <v>151</v>
      </c>
      <c r="D104" s="336" t="s">
        <v>297</v>
      </c>
      <c r="E104" s="246">
        <f t="shared" si="30"/>
        <v>0</v>
      </c>
      <c r="F104" s="249"/>
      <c r="G104" s="249"/>
      <c r="H104" s="249"/>
      <c r="I104" s="249"/>
      <c r="J104" s="249">
        <f t="shared" si="31"/>
        <v>3350000</v>
      </c>
      <c r="K104" s="249">
        <v>3350000</v>
      </c>
      <c r="L104" s="249"/>
      <c r="M104" s="249"/>
      <c r="N104" s="249"/>
      <c r="O104" s="249">
        <v>3350000</v>
      </c>
      <c r="P104" s="249"/>
      <c r="Q104" s="249"/>
      <c r="R104" s="253">
        <f t="shared" si="32"/>
        <v>3350000</v>
      </c>
    </row>
    <row r="105" spans="1:20" s="344" customFormat="1" ht="23.25" customHeight="1" x14ac:dyDescent="0.25">
      <c r="A105" s="520" t="s">
        <v>489</v>
      </c>
      <c r="B105" s="520" t="s">
        <v>490</v>
      </c>
      <c r="C105" s="255" t="s">
        <v>151</v>
      </c>
      <c r="D105" s="336" t="s">
        <v>491</v>
      </c>
      <c r="E105" s="246">
        <f t="shared" si="30"/>
        <v>0</v>
      </c>
      <c r="F105" s="277"/>
      <c r="G105" s="277"/>
      <c r="H105" s="277"/>
      <c r="I105" s="277"/>
      <c r="J105" s="249">
        <f t="shared" si="31"/>
        <v>1989500</v>
      </c>
      <c r="K105" s="253">
        <v>1989500</v>
      </c>
      <c r="L105" s="277"/>
      <c r="M105" s="277"/>
      <c r="N105" s="277"/>
      <c r="O105" s="253">
        <v>1989500</v>
      </c>
      <c r="P105" s="277"/>
      <c r="Q105" s="277"/>
      <c r="R105" s="253">
        <f t="shared" si="32"/>
        <v>1989500</v>
      </c>
    </row>
    <row r="106" spans="1:20" s="335" customFormat="1" ht="34.5" hidden="1" customHeight="1" x14ac:dyDescent="0.25">
      <c r="A106" s="341" t="s">
        <v>298</v>
      </c>
      <c r="B106" s="341" t="s">
        <v>299</v>
      </c>
      <c r="C106" s="342" t="s">
        <v>151</v>
      </c>
      <c r="D106" s="366" t="s">
        <v>300</v>
      </c>
      <c r="E106" s="246">
        <f t="shared" si="30"/>
        <v>0</v>
      </c>
      <c r="F106" s="253"/>
      <c r="G106" s="253"/>
      <c r="H106" s="253"/>
      <c r="I106" s="253"/>
      <c r="J106" s="249">
        <f t="shared" si="31"/>
        <v>0</v>
      </c>
      <c r="K106" s="253"/>
      <c r="L106" s="253"/>
      <c r="M106" s="253"/>
      <c r="N106" s="253"/>
      <c r="O106" s="253"/>
      <c r="P106" s="253"/>
      <c r="Q106" s="253"/>
      <c r="R106" s="253">
        <f t="shared" si="32"/>
        <v>0</v>
      </c>
    </row>
    <row r="107" spans="1:20" s="335" customFormat="1" ht="48" customHeight="1" x14ac:dyDescent="0.25">
      <c r="A107" s="270" t="s">
        <v>301</v>
      </c>
      <c r="B107" s="270" t="s">
        <v>153</v>
      </c>
      <c r="C107" s="244" t="s">
        <v>49</v>
      </c>
      <c r="D107" s="336" t="s">
        <v>152</v>
      </c>
      <c r="E107" s="246">
        <f t="shared" si="30"/>
        <v>15244695</v>
      </c>
      <c r="F107" s="249">
        <v>14500000</v>
      </c>
      <c r="G107" s="249"/>
      <c r="H107" s="249"/>
      <c r="I107" s="249">
        <v>744695</v>
      </c>
      <c r="J107" s="249">
        <f t="shared" si="31"/>
        <v>4791403</v>
      </c>
      <c r="K107" s="249">
        <v>4791403</v>
      </c>
      <c r="L107" s="249"/>
      <c r="M107" s="249"/>
      <c r="N107" s="249"/>
      <c r="O107" s="249">
        <v>4791403</v>
      </c>
      <c r="P107" s="249"/>
      <c r="Q107" s="249"/>
      <c r="R107" s="253">
        <f t="shared" si="32"/>
        <v>20036098</v>
      </c>
    </row>
    <row r="108" spans="1:20" s="335" customFormat="1" ht="23.25" customHeight="1" x14ac:dyDescent="0.25">
      <c r="A108" s="270" t="s">
        <v>442</v>
      </c>
      <c r="B108" s="270" t="s">
        <v>443</v>
      </c>
      <c r="C108" s="244" t="s">
        <v>52</v>
      </c>
      <c r="D108" s="336" t="s">
        <v>444</v>
      </c>
      <c r="E108" s="246">
        <f t="shared" si="30"/>
        <v>25000</v>
      </c>
      <c r="F108" s="249">
        <v>25000</v>
      </c>
      <c r="G108" s="249"/>
      <c r="H108" s="249"/>
      <c r="I108" s="249"/>
      <c r="J108" s="249">
        <f t="shared" si="31"/>
        <v>0</v>
      </c>
      <c r="K108" s="249"/>
      <c r="L108" s="249"/>
      <c r="M108" s="249"/>
      <c r="N108" s="249"/>
      <c r="O108" s="249"/>
      <c r="P108" s="249"/>
      <c r="Q108" s="249"/>
      <c r="R108" s="253">
        <f t="shared" si="32"/>
        <v>25000</v>
      </c>
    </row>
    <row r="109" spans="1:20" s="335" customFormat="1" ht="33" customHeight="1" x14ac:dyDescent="0.25">
      <c r="A109" s="270" t="s">
        <v>492</v>
      </c>
      <c r="B109" s="244" t="s">
        <v>114</v>
      </c>
      <c r="C109" s="265" t="s">
        <v>115</v>
      </c>
      <c r="D109" s="266" t="s">
        <v>116</v>
      </c>
      <c r="E109" s="246">
        <f t="shared" si="30"/>
        <v>0</v>
      </c>
      <c r="F109" s="249"/>
      <c r="G109" s="249"/>
      <c r="H109" s="249"/>
      <c r="I109" s="249"/>
      <c r="J109" s="249">
        <f t="shared" si="31"/>
        <v>460000</v>
      </c>
      <c r="K109" s="249">
        <v>460000</v>
      </c>
      <c r="L109" s="249"/>
      <c r="M109" s="249"/>
      <c r="N109" s="249"/>
      <c r="O109" s="249">
        <v>460000</v>
      </c>
      <c r="P109" s="249"/>
      <c r="Q109" s="249"/>
      <c r="R109" s="253">
        <f t="shared" si="32"/>
        <v>460000</v>
      </c>
    </row>
    <row r="110" spans="1:20" s="335" customFormat="1" ht="24" customHeight="1" x14ac:dyDescent="0.25">
      <c r="A110" s="270" t="s">
        <v>481</v>
      </c>
      <c r="B110" s="244" t="s">
        <v>317</v>
      </c>
      <c r="C110" s="244" t="s">
        <v>273</v>
      </c>
      <c r="D110" s="260" t="s">
        <v>318</v>
      </c>
      <c r="E110" s="246">
        <f t="shared" si="30"/>
        <v>150000</v>
      </c>
      <c r="F110" s="249">
        <v>150000</v>
      </c>
      <c r="G110" s="249"/>
      <c r="H110" s="249"/>
      <c r="I110" s="249"/>
      <c r="J110" s="249">
        <f t="shared" si="31"/>
        <v>1600000</v>
      </c>
      <c r="K110" s="249">
        <v>1600000</v>
      </c>
      <c r="L110" s="249"/>
      <c r="M110" s="249"/>
      <c r="N110" s="249"/>
      <c r="O110" s="249">
        <v>1600000</v>
      </c>
      <c r="P110" s="249"/>
      <c r="Q110" s="249"/>
      <c r="R110" s="253">
        <f t="shared" si="32"/>
        <v>1750000</v>
      </c>
    </row>
    <row r="111" spans="1:20" s="3" customFormat="1" ht="24.75" hidden="1" customHeight="1" x14ac:dyDescent="0.25">
      <c r="A111" s="342" t="s">
        <v>401</v>
      </c>
      <c r="B111" s="342" t="s">
        <v>188</v>
      </c>
      <c r="C111" s="342" t="s">
        <v>59</v>
      </c>
      <c r="D111" s="367" t="s">
        <v>189</v>
      </c>
      <c r="E111" s="246">
        <f t="shared" si="30"/>
        <v>0</v>
      </c>
      <c r="F111" s="253"/>
      <c r="G111" s="250"/>
      <c r="H111" s="250"/>
      <c r="I111" s="250"/>
      <c r="J111" s="252">
        <f>SUM(L111,O111)</f>
        <v>0</v>
      </c>
      <c r="K111" s="252"/>
      <c r="L111" s="250"/>
      <c r="M111" s="250"/>
      <c r="N111" s="250"/>
      <c r="O111" s="252"/>
      <c r="P111" s="250"/>
      <c r="Q111" s="250"/>
      <c r="R111" s="253">
        <f t="shared" si="32"/>
        <v>0</v>
      </c>
      <c r="T111" s="149"/>
    </row>
    <row r="112" spans="1:20" s="335" customFormat="1" ht="36" hidden="1" customHeight="1" x14ac:dyDescent="0.25">
      <c r="A112" s="240" t="s">
        <v>302</v>
      </c>
      <c r="B112" s="334"/>
      <c r="C112" s="334"/>
      <c r="D112" s="328" t="s">
        <v>303</v>
      </c>
      <c r="E112" s="269">
        <f>SUM(E113)</f>
        <v>0</v>
      </c>
      <c r="F112" s="269">
        <f t="shared" ref="F112:Q112" si="33">SUM(F113)</f>
        <v>0</v>
      </c>
      <c r="G112" s="269">
        <f t="shared" si="33"/>
        <v>0</v>
      </c>
      <c r="H112" s="269">
        <f t="shared" si="33"/>
        <v>0</v>
      </c>
      <c r="I112" s="269">
        <f t="shared" si="33"/>
        <v>0</v>
      </c>
      <c r="J112" s="269">
        <f t="shared" si="33"/>
        <v>0</v>
      </c>
      <c r="K112" s="269">
        <f t="shared" si="33"/>
        <v>0</v>
      </c>
      <c r="L112" s="269">
        <f t="shared" si="33"/>
        <v>0</v>
      </c>
      <c r="M112" s="269">
        <f t="shared" si="33"/>
        <v>0</v>
      </c>
      <c r="N112" s="269">
        <f t="shared" si="33"/>
        <v>0</v>
      </c>
      <c r="O112" s="269">
        <f t="shared" si="33"/>
        <v>0</v>
      </c>
      <c r="P112" s="269">
        <f t="shared" si="33"/>
        <v>0</v>
      </c>
      <c r="Q112" s="269">
        <f t="shared" si="33"/>
        <v>0</v>
      </c>
      <c r="R112" s="269">
        <f t="shared" ref="R112:R119" si="34">SUM(J112,E112)</f>
        <v>0</v>
      </c>
      <c r="T112" s="48">
        <f t="shared" ref="T112:T113" si="35">SUM(E112,J112)</f>
        <v>0</v>
      </c>
    </row>
    <row r="113" spans="1:222" s="335" customFormat="1" ht="39" hidden="1" customHeight="1" x14ac:dyDescent="0.25">
      <c r="A113" s="240" t="s">
        <v>304</v>
      </c>
      <c r="B113" s="334"/>
      <c r="C113" s="334"/>
      <c r="D113" s="328" t="s">
        <v>303</v>
      </c>
      <c r="E113" s="269">
        <f>SUM(E114:E116)</f>
        <v>0</v>
      </c>
      <c r="F113" s="269">
        <f t="shared" ref="F113:R113" si="36">SUM(F114:F116)</f>
        <v>0</v>
      </c>
      <c r="G113" s="269">
        <f t="shared" si="36"/>
        <v>0</v>
      </c>
      <c r="H113" s="269">
        <f t="shared" si="36"/>
        <v>0</v>
      </c>
      <c r="I113" s="269">
        <f t="shared" si="36"/>
        <v>0</v>
      </c>
      <c r="J113" s="269">
        <f t="shared" si="36"/>
        <v>0</v>
      </c>
      <c r="K113" s="269">
        <f t="shared" si="36"/>
        <v>0</v>
      </c>
      <c r="L113" s="269">
        <f t="shared" si="36"/>
        <v>0</v>
      </c>
      <c r="M113" s="269">
        <f t="shared" si="36"/>
        <v>0</v>
      </c>
      <c r="N113" s="269">
        <f t="shared" si="36"/>
        <v>0</v>
      </c>
      <c r="O113" s="269">
        <f t="shared" si="36"/>
        <v>0</v>
      </c>
      <c r="P113" s="269">
        <f t="shared" si="36"/>
        <v>0</v>
      </c>
      <c r="Q113" s="269">
        <f t="shared" si="36"/>
        <v>0</v>
      </c>
      <c r="R113" s="269">
        <f t="shared" si="36"/>
        <v>0</v>
      </c>
      <c r="T113" s="48">
        <f t="shared" si="35"/>
        <v>0</v>
      </c>
    </row>
    <row r="114" spans="1:222" s="335" customFormat="1" ht="33" hidden="1" customHeight="1" x14ac:dyDescent="0.25">
      <c r="A114" s="270" t="s">
        <v>305</v>
      </c>
      <c r="B114" s="270" t="s">
        <v>84</v>
      </c>
      <c r="C114" s="244" t="s">
        <v>40</v>
      </c>
      <c r="D114" s="345" t="s">
        <v>228</v>
      </c>
      <c r="E114" s="253">
        <f>SUM(F114,I114)</f>
        <v>0</v>
      </c>
      <c r="F114" s="249"/>
      <c r="G114" s="249"/>
      <c r="H114" s="249"/>
      <c r="I114" s="249"/>
      <c r="J114" s="246">
        <f>SUM(L114,O114)</f>
        <v>0</v>
      </c>
      <c r="K114" s="249"/>
      <c r="L114" s="249"/>
      <c r="M114" s="249"/>
      <c r="N114" s="249"/>
      <c r="O114" s="249"/>
      <c r="P114" s="249"/>
      <c r="Q114" s="249"/>
      <c r="R114" s="253">
        <f t="shared" si="34"/>
        <v>0</v>
      </c>
    </row>
    <row r="115" spans="1:222" s="335" customFormat="1" ht="34.5" hidden="1" customHeight="1" x14ac:dyDescent="0.25">
      <c r="A115" s="270" t="s">
        <v>306</v>
      </c>
      <c r="B115" s="270" t="s">
        <v>161</v>
      </c>
      <c r="C115" s="244" t="s">
        <v>151</v>
      </c>
      <c r="D115" s="336" t="s">
        <v>160</v>
      </c>
      <c r="E115" s="253">
        <f t="shared" ref="E115:E116" si="37">SUM(F115,I115)</f>
        <v>0</v>
      </c>
      <c r="F115" s="249"/>
      <c r="G115" s="249"/>
      <c r="H115" s="249"/>
      <c r="I115" s="249"/>
      <c r="J115" s="246">
        <f>SUM(L115,O115)</f>
        <v>0</v>
      </c>
      <c r="K115" s="249"/>
      <c r="L115" s="249"/>
      <c r="M115" s="249"/>
      <c r="N115" s="249"/>
      <c r="O115" s="249"/>
      <c r="P115" s="249"/>
      <c r="Q115" s="249"/>
      <c r="R115" s="253">
        <f t="shared" si="34"/>
        <v>0</v>
      </c>
    </row>
    <row r="116" spans="1:222" s="335" customFormat="1" ht="36.75" hidden="1" customHeight="1" x14ac:dyDescent="0.25">
      <c r="A116" s="270" t="s">
        <v>402</v>
      </c>
      <c r="B116" s="270" t="s">
        <v>403</v>
      </c>
      <c r="C116" s="244" t="s">
        <v>151</v>
      </c>
      <c r="D116" s="336" t="s">
        <v>404</v>
      </c>
      <c r="E116" s="253">
        <f t="shared" si="37"/>
        <v>0</v>
      </c>
      <c r="F116" s="249"/>
      <c r="G116" s="249"/>
      <c r="H116" s="249"/>
      <c r="I116" s="249"/>
      <c r="J116" s="246">
        <f>SUM(L116,O116)</f>
        <v>0</v>
      </c>
      <c r="K116" s="249"/>
      <c r="L116" s="249"/>
      <c r="M116" s="249"/>
      <c r="N116" s="249"/>
      <c r="O116" s="249"/>
      <c r="P116" s="249"/>
      <c r="Q116" s="249"/>
      <c r="R116" s="253">
        <f t="shared" si="34"/>
        <v>0</v>
      </c>
    </row>
    <row r="117" spans="1:222" s="335" customFormat="1" ht="47.25" hidden="1" customHeight="1" x14ac:dyDescent="0.25">
      <c r="A117" s="240" t="s">
        <v>307</v>
      </c>
      <c r="B117" s="334"/>
      <c r="C117" s="334"/>
      <c r="D117" s="328" t="s">
        <v>308</v>
      </c>
      <c r="E117" s="269">
        <f>SUM(E118)</f>
        <v>0</v>
      </c>
      <c r="F117" s="269">
        <f t="shared" ref="F117:Q118" si="38">SUM(F118)</f>
        <v>0</v>
      </c>
      <c r="G117" s="269">
        <f t="shared" si="38"/>
        <v>0</v>
      </c>
      <c r="H117" s="269">
        <f t="shared" si="38"/>
        <v>0</v>
      </c>
      <c r="I117" s="269">
        <f t="shared" si="38"/>
        <v>0</v>
      </c>
      <c r="J117" s="269">
        <f t="shared" si="38"/>
        <v>0</v>
      </c>
      <c r="K117" s="269">
        <f t="shared" si="38"/>
        <v>0</v>
      </c>
      <c r="L117" s="269">
        <f t="shared" si="38"/>
        <v>0</v>
      </c>
      <c r="M117" s="269">
        <f t="shared" si="38"/>
        <v>0</v>
      </c>
      <c r="N117" s="269">
        <f t="shared" si="38"/>
        <v>0</v>
      </c>
      <c r="O117" s="269">
        <f t="shared" si="38"/>
        <v>0</v>
      </c>
      <c r="P117" s="269">
        <f t="shared" si="38"/>
        <v>0</v>
      </c>
      <c r="Q117" s="269">
        <f t="shared" si="38"/>
        <v>0</v>
      </c>
      <c r="R117" s="269">
        <f t="shared" si="34"/>
        <v>0</v>
      </c>
      <c r="T117" s="48">
        <f t="shared" ref="T117:T118" si="39">SUM(E117,J117)</f>
        <v>0</v>
      </c>
    </row>
    <row r="118" spans="1:222" s="335" customFormat="1" ht="45.75" hidden="1" customHeight="1" x14ac:dyDescent="0.25">
      <c r="A118" s="240" t="s">
        <v>309</v>
      </c>
      <c r="B118" s="334"/>
      <c r="C118" s="334"/>
      <c r="D118" s="328" t="s">
        <v>308</v>
      </c>
      <c r="E118" s="269">
        <f>SUM(E119)</f>
        <v>0</v>
      </c>
      <c r="F118" s="269">
        <f t="shared" si="38"/>
        <v>0</v>
      </c>
      <c r="G118" s="269">
        <f t="shared" si="38"/>
        <v>0</v>
      </c>
      <c r="H118" s="269">
        <f t="shared" si="38"/>
        <v>0</v>
      </c>
      <c r="I118" s="269">
        <f t="shared" si="38"/>
        <v>0</v>
      </c>
      <c r="J118" s="269">
        <f t="shared" si="38"/>
        <v>0</v>
      </c>
      <c r="K118" s="269">
        <f t="shared" si="38"/>
        <v>0</v>
      </c>
      <c r="L118" s="269">
        <f t="shared" si="38"/>
        <v>0</v>
      </c>
      <c r="M118" s="269">
        <f t="shared" si="38"/>
        <v>0</v>
      </c>
      <c r="N118" s="269">
        <f t="shared" si="38"/>
        <v>0</v>
      </c>
      <c r="O118" s="269">
        <f t="shared" si="38"/>
        <v>0</v>
      </c>
      <c r="P118" s="269">
        <f t="shared" si="38"/>
        <v>0</v>
      </c>
      <c r="Q118" s="269">
        <f t="shared" si="38"/>
        <v>0</v>
      </c>
      <c r="R118" s="269">
        <f t="shared" si="34"/>
        <v>0</v>
      </c>
      <c r="T118" s="48">
        <f t="shared" si="39"/>
        <v>0</v>
      </c>
    </row>
    <row r="119" spans="1:222" s="335" customFormat="1" ht="36.75" hidden="1" customHeight="1" x14ac:dyDescent="0.25">
      <c r="A119" s="270" t="s">
        <v>310</v>
      </c>
      <c r="B119" s="270" t="s">
        <v>84</v>
      </c>
      <c r="C119" s="270" t="s">
        <v>40</v>
      </c>
      <c r="D119" s="345" t="s">
        <v>228</v>
      </c>
      <c r="E119" s="253">
        <f>SUM(F119,I119)</f>
        <v>0</v>
      </c>
      <c r="F119" s="249"/>
      <c r="G119" s="249"/>
      <c r="H119" s="249"/>
      <c r="I119" s="249"/>
      <c r="J119" s="246">
        <f>SUM(L119,O119)</f>
        <v>0</v>
      </c>
      <c r="K119" s="249"/>
      <c r="L119" s="249"/>
      <c r="M119" s="249"/>
      <c r="N119" s="249"/>
      <c r="O119" s="249"/>
      <c r="P119" s="249"/>
      <c r="Q119" s="249"/>
      <c r="R119" s="253">
        <f t="shared" si="34"/>
        <v>0</v>
      </c>
    </row>
    <row r="120" spans="1:222" s="335" customFormat="1" ht="33.75" customHeight="1" x14ac:dyDescent="0.25">
      <c r="A120" s="240" t="s">
        <v>119</v>
      </c>
      <c r="B120" s="240"/>
      <c r="C120" s="240"/>
      <c r="D120" s="268" t="s">
        <v>83</v>
      </c>
      <c r="E120" s="269">
        <f>SUM(E121)</f>
        <v>-27824681</v>
      </c>
      <c r="F120" s="269">
        <f t="shared" ref="F120:R120" si="40">SUM(F121)</f>
        <v>6529</v>
      </c>
      <c r="G120" s="269">
        <f t="shared" si="40"/>
        <v>0</v>
      </c>
      <c r="H120" s="269">
        <f t="shared" si="40"/>
        <v>0</v>
      </c>
      <c r="I120" s="269">
        <f t="shared" si="40"/>
        <v>0</v>
      </c>
      <c r="J120" s="269">
        <f t="shared" si="40"/>
        <v>0</v>
      </c>
      <c r="K120" s="269">
        <f t="shared" si="40"/>
        <v>0</v>
      </c>
      <c r="L120" s="269">
        <f t="shared" si="40"/>
        <v>0</v>
      </c>
      <c r="M120" s="269">
        <f t="shared" si="40"/>
        <v>0</v>
      </c>
      <c r="N120" s="269">
        <f t="shared" si="40"/>
        <v>0</v>
      </c>
      <c r="O120" s="269">
        <f t="shared" si="40"/>
        <v>0</v>
      </c>
      <c r="P120" s="269">
        <f t="shared" si="40"/>
        <v>0</v>
      </c>
      <c r="Q120" s="269">
        <f t="shared" si="40"/>
        <v>0</v>
      </c>
      <c r="R120" s="269">
        <f t="shared" si="40"/>
        <v>-27824681</v>
      </c>
      <c r="U120" s="48">
        <v>0</v>
      </c>
    </row>
    <row r="121" spans="1:222" s="335" customFormat="1" ht="35.25" customHeight="1" x14ac:dyDescent="0.25">
      <c r="A121" s="240" t="s">
        <v>120</v>
      </c>
      <c r="B121" s="240"/>
      <c r="C121" s="240"/>
      <c r="D121" s="268" t="s">
        <v>83</v>
      </c>
      <c r="E121" s="269">
        <f>SUM(E122:E126)</f>
        <v>-27824681</v>
      </c>
      <c r="F121" s="269">
        <f t="shared" ref="F121:R121" si="41">SUM(F122:F126)</f>
        <v>6529</v>
      </c>
      <c r="G121" s="269">
        <f t="shared" si="41"/>
        <v>0</v>
      </c>
      <c r="H121" s="269">
        <f t="shared" si="41"/>
        <v>0</v>
      </c>
      <c r="I121" s="269">
        <f t="shared" si="41"/>
        <v>0</v>
      </c>
      <c r="J121" s="269">
        <f t="shared" si="41"/>
        <v>0</v>
      </c>
      <c r="K121" s="269">
        <f t="shared" si="41"/>
        <v>0</v>
      </c>
      <c r="L121" s="269">
        <f t="shared" si="41"/>
        <v>0</v>
      </c>
      <c r="M121" s="269">
        <f t="shared" si="41"/>
        <v>0</v>
      </c>
      <c r="N121" s="269">
        <f t="shared" si="41"/>
        <v>0</v>
      </c>
      <c r="O121" s="269">
        <f t="shared" si="41"/>
        <v>0</v>
      </c>
      <c r="P121" s="269">
        <f t="shared" si="41"/>
        <v>0</v>
      </c>
      <c r="Q121" s="269">
        <f t="shared" si="41"/>
        <v>0</v>
      </c>
      <c r="R121" s="269">
        <f t="shared" si="41"/>
        <v>-27824681</v>
      </c>
      <c r="T121" s="48">
        <f t="shared" ref="T121" si="42">SUM(E121,J121)</f>
        <v>-27824681</v>
      </c>
      <c r="U121" s="48">
        <v>0</v>
      </c>
    </row>
    <row r="122" spans="1:222" s="335" customFormat="1" ht="33" customHeight="1" x14ac:dyDescent="0.25">
      <c r="A122" s="244" t="s">
        <v>118</v>
      </c>
      <c r="B122" s="244" t="s">
        <v>84</v>
      </c>
      <c r="C122" s="244" t="s">
        <v>40</v>
      </c>
      <c r="D122" s="251" t="s">
        <v>354</v>
      </c>
      <c r="E122" s="249">
        <f>SUM(F122,I122)</f>
        <v>6529</v>
      </c>
      <c r="F122" s="346">
        <v>6529</v>
      </c>
      <c r="G122" s="300"/>
      <c r="H122" s="300"/>
      <c r="I122" s="300"/>
      <c r="J122" s="253">
        <f t="shared" ref="J122:J125" si="43">SUM(L122,O122)</f>
        <v>0</v>
      </c>
      <c r="K122" s="298"/>
      <c r="L122" s="300"/>
      <c r="M122" s="300"/>
      <c r="N122" s="300"/>
      <c r="O122" s="300"/>
      <c r="P122" s="300"/>
      <c r="Q122" s="300"/>
      <c r="R122" s="253">
        <f>SUM(E122,J122)</f>
        <v>6529</v>
      </c>
    </row>
    <row r="123" spans="1:222" s="349" customFormat="1" ht="26.25" hidden="1" customHeight="1" x14ac:dyDescent="0.25">
      <c r="A123" s="347" t="s">
        <v>121</v>
      </c>
      <c r="B123" s="347" t="s">
        <v>122</v>
      </c>
      <c r="C123" s="347" t="s">
        <v>51</v>
      </c>
      <c r="D123" s="291" t="s">
        <v>123</v>
      </c>
      <c r="E123" s="249"/>
      <c r="F123" s="252"/>
      <c r="G123" s="249"/>
      <c r="H123" s="249"/>
      <c r="I123" s="249"/>
      <c r="J123" s="253">
        <f t="shared" si="43"/>
        <v>0</v>
      </c>
      <c r="K123" s="292"/>
      <c r="L123" s="249"/>
      <c r="M123" s="249"/>
      <c r="N123" s="249"/>
      <c r="O123" s="249"/>
      <c r="P123" s="249"/>
      <c r="Q123" s="249"/>
      <c r="R123" s="292">
        <f t="shared" ref="R123:R125" si="44">SUM(E123,J123)</f>
        <v>0</v>
      </c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348"/>
      <c r="AJ123" s="348"/>
      <c r="AK123" s="348"/>
      <c r="AL123" s="348"/>
      <c r="AM123" s="348"/>
      <c r="AN123" s="348"/>
      <c r="AO123" s="348"/>
      <c r="AP123" s="348"/>
      <c r="AQ123" s="348"/>
      <c r="AR123" s="348"/>
      <c r="AS123" s="348"/>
      <c r="AT123" s="348"/>
      <c r="AU123" s="348"/>
      <c r="AV123" s="348"/>
      <c r="AW123" s="348"/>
      <c r="AX123" s="348"/>
      <c r="AY123" s="348"/>
      <c r="AZ123" s="348"/>
      <c r="BA123" s="348"/>
      <c r="BB123" s="348"/>
      <c r="BC123" s="348"/>
      <c r="BD123" s="348"/>
      <c r="BE123" s="348"/>
      <c r="BF123" s="348"/>
      <c r="BG123" s="348"/>
      <c r="BH123" s="348"/>
      <c r="BI123" s="348"/>
      <c r="BJ123" s="348"/>
      <c r="BK123" s="348"/>
      <c r="BL123" s="348"/>
      <c r="BM123" s="348"/>
      <c r="BN123" s="348"/>
      <c r="BO123" s="348"/>
      <c r="BP123" s="348"/>
      <c r="BQ123" s="348"/>
      <c r="BR123" s="348"/>
      <c r="BS123" s="348"/>
      <c r="BT123" s="348"/>
      <c r="BU123" s="348"/>
      <c r="BV123" s="348"/>
      <c r="BW123" s="348"/>
      <c r="BX123" s="348"/>
      <c r="BY123" s="348"/>
      <c r="BZ123" s="348"/>
      <c r="CA123" s="348"/>
      <c r="CB123" s="348"/>
      <c r="CC123" s="348"/>
      <c r="CD123" s="348"/>
      <c r="CE123" s="348"/>
      <c r="CF123" s="348"/>
      <c r="CG123" s="348"/>
      <c r="CH123" s="348"/>
      <c r="CI123" s="348"/>
      <c r="CJ123" s="348"/>
      <c r="CK123" s="348"/>
      <c r="CL123" s="348"/>
      <c r="CM123" s="348"/>
      <c r="CN123" s="348"/>
      <c r="CO123" s="348"/>
      <c r="CP123" s="348"/>
      <c r="CQ123" s="348"/>
      <c r="CR123" s="348"/>
      <c r="CS123" s="348"/>
      <c r="CT123" s="348"/>
      <c r="CU123" s="348"/>
      <c r="CV123" s="348"/>
      <c r="CW123" s="348"/>
      <c r="CX123" s="348"/>
      <c r="CY123" s="348"/>
      <c r="CZ123" s="348"/>
      <c r="DA123" s="348"/>
      <c r="DB123" s="348"/>
      <c r="DC123" s="348"/>
      <c r="DD123" s="348"/>
      <c r="DE123" s="348"/>
      <c r="DF123" s="348"/>
      <c r="DG123" s="348"/>
      <c r="DH123" s="348"/>
      <c r="DI123" s="348"/>
      <c r="DJ123" s="348"/>
      <c r="DK123" s="348"/>
      <c r="DL123" s="348"/>
      <c r="DM123" s="348"/>
      <c r="DN123" s="348"/>
      <c r="DO123" s="348"/>
      <c r="DP123" s="348"/>
      <c r="DQ123" s="348"/>
      <c r="DR123" s="348"/>
      <c r="DS123" s="348"/>
      <c r="DT123" s="348"/>
      <c r="DU123" s="348"/>
      <c r="DV123" s="348"/>
      <c r="DW123" s="348"/>
      <c r="DX123" s="348"/>
      <c r="DY123" s="348"/>
      <c r="DZ123" s="348"/>
      <c r="EA123" s="348"/>
      <c r="EB123" s="348"/>
      <c r="EC123" s="348"/>
      <c r="ED123" s="348"/>
      <c r="EE123" s="348"/>
      <c r="EF123" s="348"/>
      <c r="EG123" s="348"/>
      <c r="EH123" s="348"/>
      <c r="EI123" s="348"/>
      <c r="EJ123" s="348"/>
      <c r="EK123" s="348"/>
      <c r="EL123" s="348"/>
      <c r="EM123" s="348"/>
      <c r="EN123" s="348"/>
      <c r="EO123" s="348"/>
      <c r="EP123" s="348"/>
      <c r="EQ123" s="348"/>
      <c r="ER123" s="348"/>
      <c r="ES123" s="348"/>
      <c r="ET123" s="348"/>
      <c r="EU123" s="348"/>
      <c r="EV123" s="348"/>
      <c r="EW123" s="348"/>
      <c r="EX123" s="348"/>
      <c r="EY123" s="348"/>
      <c r="EZ123" s="348"/>
      <c r="FA123" s="348"/>
      <c r="FB123" s="348"/>
      <c r="FC123" s="348"/>
      <c r="FD123" s="348"/>
      <c r="FE123" s="348"/>
      <c r="FF123" s="348"/>
      <c r="FG123" s="348"/>
      <c r="FH123" s="348"/>
      <c r="FI123" s="348"/>
      <c r="FJ123" s="348"/>
      <c r="FK123" s="348"/>
      <c r="FL123" s="348"/>
      <c r="FM123" s="348"/>
      <c r="FN123" s="348"/>
      <c r="FO123" s="348"/>
      <c r="FP123" s="348"/>
      <c r="FQ123" s="348"/>
      <c r="FR123" s="348"/>
      <c r="FS123" s="348"/>
      <c r="FT123" s="348"/>
      <c r="FU123" s="348"/>
      <c r="FV123" s="348"/>
      <c r="FW123" s="348"/>
      <c r="FX123" s="348"/>
      <c r="FY123" s="348"/>
      <c r="FZ123" s="348"/>
      <c r="GA123" s="348"/>
      <c r="GB123" s="348"/>
      <c r="GC123" s="348"/>
      <c r="GD123" s="348"/>
      <c r="GE123" s="348"/>
      <c r="GF123" s="348"/>
      <c r="GG123" s="348"/>
      <c r="GH123" s="348"/>
      <c r="GI123" s="348"/>
      <c r="GJ123" s="348"/>
      <c r="GK123" s="348"/>
      <c r="GL123" s="348"/>
      <c r="GM123" s="348"/>
      <c r="GN123" s="348"/>
      <c r="GO123" s="348"/>
      <c r="GP123" s="348"/>
      <c r="GQ123" s="348"/>
      <c r="GR123" s="348"/>
      <c r="GS123" s="348"/>
      <c r="GT123" s="348"/>
      <c r="GU123" s="348"/>
      <c r="GV123" s="348"/>
      <c r="GW123" s="348"/>
      <c r="GX123" s="348"/>
      <c r="GY123" s="348"/>
      <c r="GZ123" s="348"/>
      <c r="HA123" s="348"/>
      <c r="HB123" s="348"/>
      <c r="HC123" s="348"/>
      <c r="HD123" s="348"/>
      <c r="HE123" s="348"/>
      <c r="HF123" s="348"/>
      <c r="HG123" s="348"/>
      <c r="HH123" s="348"/>
      <c r="HI123" s="348"/>
      <c r="HJ123" s="348"/>
      <c r="HK123" s="348"/>
      <c r="HL123" s="348"/>
      <c r="HM123" s="348"/>
      <c r="HN123" s="348"/>
    </row>
    <row r="124" spans="1:222" s="349" customFormat="1" ht="22.5" hidden="1" customHeight="1" x14ac:dyDescent="0.25">
      <c r="A124" s="270" t="s">
        <v>173</v>
      </c>
      <c r="B124" s="270" t="s">
        <v>162</v>
      </c>
      <c r="C124" s="270" t="s">
        <v>163</v>
      </c>
      <c r="D124" s="251" t="s">
        <v>164</v>
      </c>
      <c r="E124" s="249">
        <f>SUM(F124,I124)</f>
        <v>0</v>
      </c>
      <c r="F124" s="252"/>
      <c r="G124" s="249"/>
      <c r="H124" s="249"/>
      <c r="I124" s="249"/>
      <c r="J124" s="253">
        <f t="shared" si="43"/>
        <v>0</v>
      </c>
      <c r="K124" s="292"/>
      <c r="L124" s="249"/>
      <c r="M124" s="249"/>
      <c r="N124" s="249"/>
      <c r="O124" s="249"/>
      <c r="P124" s="249"/>
      <c r="Q124" s="249"/>
      <c r="R124" s="292">
        <f t="shared" si="44"/>
        <v>0</v>
      </c>
      <c r="S124" s="348"/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I124" s="348"/>
      <c r="AJ124" s="348"/>
      <c r="AK124" s="348"/>
      <c r="AL124" s="348"/>
      <c r="AM124" s="348"/>
      <c r="AN124" s="348"/>
      <c r="AO124" s="348"/>
      <c r="AP124" s="348"/>
      <c r="AQ124" s="348"/>
      <c r="AR124" s="348"/>
      <c r="AS124" s="348"/>
      <c r="AT124" s="348"/>
      <c r="AU124" s="348"/>
      <c r="AV124" s="348"/>
      <c r="AW124" s="348"/>
      <c r="AX124" s="348"/>
      <c r="AY124" s="348"/>
      <c r="AZ124" s="348"/>
      <c r="BA124" s="348"/>
      <c r="BB124" s="348"/>
      <c r="BC124" s="348"/>
      <c r="BD124" s="348"/>
      <c r="BE124" s="348"/>
      <c r="BF124" s="348"/>
      <c r="BG124" s="348"/>
      <c r="BH124" s="348"/>
      <c r="BI124" s="348"/>
      <c r="BJ124" s="348"/>
      <c r="BK124" s="348"/>
      <c r="BL124" s="348"/>
      <c r="BM124" s="348"/>
      <c r="BN124" s="348"/>
      <c r="BO124" s="348"/>
      <c r="BP124" s="348"/>
      <c r="BQ124" s="348"/>
      <c r="BR124" s="348"/>
      <c r="BS124" s="348"/>
      <c r="BT124" s="348"/>
      <c r="BU124" s="348"/>
      <c r="BV124" s="348"/>
      <c r="BW124" s="348"/>
      <c r="BX124" s="348"/>
      <c r="BY124" s="348"/>
      <c r="BZ124" s="348"/>
      <c r="CA124" s="348"/>
      <c r="CB124" s="348"/>
      <c r="CC124" s="348"/>
      <c r="CD124" s="348"/>
      <c r="CE124" s="348"/>
      <c r="CF124" s="348"/>
      <c r="CG124" s="348"/>
      <c r="CH124" s="348"/>
      <c r="CI124" s="348"/>
      <c r="CJ124" s="348"/>
      <c r="CK124" s="348"/>
      <c r="CL124" s="348"/>
      <c r="CM124" s="348"/>
      <c r="CN124" s="348"/>
      <c r="CO124" s="348"/>
      <c r="CP124" s="348"/>
      <c r="CQ124" s="348"/>
      <c r="CR124" s="348"/>
      <c r="CS124" s="348"/>
      <c r="CT124" s="348"/>
      <c r="CU124" s="348"/>
      <c r="CV124" s="348"/>
      <c r="CW124" s="348"/>
      <c r="CX124" s="348"/>
      <c r="CY124" s="348"/>
      <c r="CZ124" s="348"/>
      <c r="DA124" s="348"/>
      <c r="DB124" s="348"/>
      <c r="DC124" s="348"/>
      <c r="DD124" s="348"/>
      <c r="DE124" s="348"/>
      <c r="DF124" s="348"/>
      <c r="DG124" s="348"/>
      <c r="DH124" s="348"/>
      <c r="DI124" s="348"/>
      <c r="DJ124" s="348"/>
      <c r="DK124" s="348"/>
      <c r="DL124" s="348"/>
      <c r="DM124" s="348"/>
      <c r="DN124" s="348"/>
      <c r="DO124" s="348"/>
      <c r="DP124" s="348"/>
      <c r="DQ124" s="348"/>
      <c r="DR124" s="348"/>
      <c r="DS124" s="348"/>
      <c r="DT124" s="348"/>
      <c r="DU124" s="348"/>
      <c r="DV124" s="348"/>
      <c r="DW124" s="348"/>
      <c r="DX124" s="348"/>
      <c r="DY124" s="348"/>
      <c r="DZ124" s="348"/>
      <c r="EA124" s="348"/>
      <c r="EB124" s="348"/>
      <c r="EC124" s="348"/>
      <c r="ED124" s="348"/>
      <c r="EE124" s="348"/>
      <c r="EF124" s="348"/>
      <c r="EG124" s="348"/>
      <c r="EH124" s="348"/>
      <c r="EI124" s="348"/>
      <c r="EJ124" s="348"/>
      <c r="EK124" s="348"/>
      <c r="EL124" s="348"/>
      <c r="EM124" s="348"/>
      <c r="EN124" s="348"/>
      <c r="EO124" s="348"/>
      <c r="EP124" s="348"/>
      <c r="EQ124" s="348"/>
      <c r="ER124" s="348"/>
      <c r="ES124" s="348"/>
      <c r="ET124" s="348"/>
      <c r="EU124" s="348"/>
      <c r="EV124" s="348"/>
      <c r="EW124" s="348"/>
      <c r="EX124" s="348"/>
      <c r="EY124" s="348"/>
      <c r="EZ124" s="348"/>
      <c r="FA124" s="348"/>
      <c r="FB124" s="348"/>
      <c r="FC124" s="348"/>
      <c r="FD124" s="348"/>
      <c r="FE124" s="348"/>
      <c r="FF124" s="348"/>
      <c r="FG124" s="348"/>
      <c r="FH124" s="348"/>
      <c r="FI124" s="348"/>
      <c r="FJ124" s="348"/>
      <c r="FK124" s="348"/>
      <c r="FL124" s="348"/>
      <c r="FM124" s="348"/>
      <c r="FN124" s="348"/>
      <c r="FO124" s="348"/>
      <c r="FP124" s="348"/>
      <c r="FQ124" s="348"/>
      <c r="FR124" s="348"/>
      <c r="FS124" s="348"/>
      <c r="FT124" s="348"/>
      <c r="FU124" s="348"/>
      <c r="FV124" s="348"/>
      <c r="FW124" s="348"/>
      <c r="FX124" s="348"/>
      <c r="FY124" s="348"/>
      <c r="FZ124" s="348"/>
      <c r="GA124" s="348"/>
      <c r="GB124" s="348"/>
      <c r="GC124" s="348"/>
      <c r="GD124" s="348"/>
      <c r="GE124" s="348"/>
      <c r="GF124" s="348"/>
      <c r="GG124" s="348"/>
      <c r="GH124" s="348"/>
      <c r="GI124" s="348"/>
      <c r="GJ124" s="348"/>
      <c r="GK124" s="348"/>
      <c r="GL124" s="348"/>
      <c r="GM124" s="348"/>
      <c r="GN124" s="348"/>
      <c r="GO124" s="348"/>
      <c r="GP124" s="348"/>
      <c r="GQ124" s="348"/>
      <c r="GR124" s="348"/>
      <c r="GS124" s="348"/>
      <c r="GT124" s="348"/>
      <c r="GU124" s="348"/>
      <c r="GV124" s="348"/>
      <c r="GW124" s="348"/>
      <c r="GX124" s="348"/>
      <c r="GY124" s="348"/>
      <c r="GZ124" s="348"/>
      <c r="HA124" s="348"/>
      <c r="HB124" s="348"/>
      <c r="HC124" s="348"/>
      <c r="HD124" s="348"/>
      <c r="HE124" s="348"/>
      <c r="HF124" s="348"/>
      <c r="HG124" s="348"/>
      <c r="HH124" s="348"/>
      <c r="HI124" s="348"/>
      <c r="HJ124" s="348"/>
      <c r="HK124" s="348"/>
      <c r="HL124" s="348"/>
      <c r="HM124" s="348"/>
      <c r="HN124" s="348"/>
    </row>
    <row r="125" spans="1:222" s="335" customFormat="1" ht="24" customHeight="1" x14ac:dyDescent="0.25">
      <c r="A125" s="347" t="s">
        <v>311</v>
      </c>
      <c r="B125" s="270" t="s">
        <v>312</v>
      </c>
      <c r="C125" s="270" t="s">
        <v>51</v>
      </c>
      <c r="D125" s="251" t="s">
        <v>313</v>
      </c>
      <c r="E125" s="246">
        <v>-27831210</v>
      </c>
      <c r="F125" s="252"/>
      <c r="G125" s="249"/>
      <c r="H125" s="249"/>
      <c r="I125" s="249"/>
      <c r="J125" s="253">
        <f t="shared" si="43"/>
        <v>0</v>
      </c>
      <c r="K125" s="292"/>
      <c r="L125" s="249"/>
      <c r="M125" s="249"/>
      <c r="N125" s="249"/>
      <c r="O125" s="249"/>
      <c r="P125" s="249"/>
      <c r="Q125" s="249"/>
      <c r="R125" s="253">
        <f t="shared" si="44"/>
        <v>-27831210</v>
      </c>
    </row>
    <row r="126" spans="1:222" s="335" customFormat="1" ht="21.75" hidden="1" customHeight="1" x14ac:dyDescent="0.25">
      <c r="A126" s="270" t="s">
        <v>124</v>
      </c>
      <c r="B126" s="270" t="s">
        <v>79</v>
      </c>
      <c r="C126" s="270" t="s">
        <v>50</v>
      </c>
      <c r="D126" s="291" t="s">
        <v>64</v>
      </c>
      <c r="E126" s="249">
        <f>SUM(F126,I126)</f>
        <v>0</v>
      </c>
      <c r="F126" s="249"/>
      <c r="G126" s="277"/>
      <c r="H126" s="277"/>
      <c r="I126" s="277"/>
      <c r="J126" s="253">
        <f>SUM(L126,O126)</f>
        <v>0</v>
      </c>
      <c r="K126" s="292"/>
      <c r="L126" s="277"/>
      <c r="M126" s="277"/>
      <c r="N126" s="277"/>
      <c r="O126" s="277"/>
      <c r="P126" s="277"/>
      <c r="Q126" s="277"/>
      <c r="R126" s="292">
        <f>SUM(E126,J126)</f>
        <v>0</v>
      </c>
    </row>
    <row r="127" spans="1:222" s="353" customFormat="1" ht="34.5" customHeight="1" x14ac:dyDescent="0.25">
      <c r="A127" s="350" t="s">
        <v>267</v>
      </c>
      <c r="B127" s="350" t="s">
        <v>267</v>
      </c>
      <c r="C127" s="350" t="s">
        <v>267</v>
      </c>
      <c r="D127" s="351" t="s">
        <v>405</v>
      </c>
      <c r="E127" s="352">
        <f t="shared" ref="E127:T127" si="45">SUM(E14,E31,E48,E73,E87,E113,E118,E121)</f>
        <v>8412036</v>
      </c>
      <c r="F127" s="352">
        <f t="shared" si="45"/>
        <v>27807580</v>
      </c>
      <c r="G127" s="352">
        <f t="shared" si="45"/>
        <v>0</v>
      </c>
      <c r="H127" s="352">
        <f t="shared" si="45"/>
        <v>-4926508</v>
      </c>
      <c r="I127" s="352">
        <f t="shared" si="45"/>
        <v>8435666</v>
      </c>
      <c r="J127" s="352">
        <f t="shared" si="45"/>
        <v>58255688</v>
      </c>
      <c r="K127" s="352">
        <f t="shared" si="45"/>
        <v>58255688</v>
      </c>
      <c r="L127" s="352">
        <f t="shared" si="45"/>
        <v>0</v>
      </c>
      <c r="M127" s="352">
        <f t="shared" si="45"/>
        <v>0</v>
      </c>
      <c r="N127" s="352">
        <f t="shared" si="45"/>
        <v>0</v>
      </c>
      <c r="O127" s="352">
        <f t="shared" si="45"/>
        <v>58255688</v>
      </c>
      <c r="P127" s="352">
        <f t="shared" si="45"/>
        <v>0</v>
      </c>
      <c r="Q127" s="352" t="e">
        <f t="shared" si="45"/>
        <v>#REF!</v>
      </c>
      <c r="R127" s="352">
        <f t="shared" si="45"/>
        <v>66667724</v>
      </c>
      <c r="T127" s="352">
        <f t="shared" si="45"/>
        <v>66667724</v>
      </c>
      <c r="U127" s="354">
        <f>SUM(E127,J127)</f>
        <v>66667724</v>
      </c>
    </row>
    <row r="128" spans="1:222" x14ac:dyDescent="0.2">
      <c r="C128" s="173"/>
      <c r="D128" s="49"/>
      <c r="E128" s="60"/>
      <c r="F128" s="5"/>
      <c r="G128" s="6"/>
      <c r="H128" s="6"/>
      <c r="I128" s="6"/>
      <c r="J128" s="174"/>
      <c r="K128" s="174"/>
      <c r="L128" s="6"/>
      <c r="M128" s="6"/>
      <c r="N128" s="6"/>
      <c r="O128" s="6"/>
      <c r="P128" s="6"/>
      <c r="Q128" s="6"/>
      <c r="R128" s="5"/>
    </row>
    <row r="129" spans="3:18" ht="15.75" customHeight="1" x14ac:dyDescent="0.2">
      <c r="C129" s="173"/>
      <c r="D129" s="49"/>
      <c r="M129" s="6"/>
      <c r="O129" s="6"/>
      <c r="P129" s="6"/>
      <c r="Q129" s="6"/>
      <c r="R129" s="5"/>
    </row>
    <row r="130" spans="3:18" ht="36.75" customHeight="1" x14ac:dyDescent="0.2">
      <c r="C130" s="7"/>
      <c r="D130" s="49"/>
      <c r="Q130" s="6"/>
      <c r="R130" s="5"/>
    </row>
    <row r="131" spans="3:18" x14ac:dyDescent="0.2">
      <c r="C131" s="173"/>
      <c r="D131" s="49"/>
      <c r="O131" s="6"/>
      <c r="P131" s="6"/>
    </row>
    <row r="132" spans="3:18" x14ac:dyDescent="0.2">
      <c r="C132" s="173"/>
      <c r="D132" s="49"/>
    </row>
    <row r="133" spans="3:18" ht="21" hidden="1" customHeight="1" x14ac:dyDescent="0.2">
      <c r="C133" s="173"/>
      <c r="D133" s="49"/>
    </row>
    <row r="134" spans="3:18" s="335" customFormat="1" ht="23.25" hidden="1" customHeight="1" x14ac:dyDescent="0.2">
      <c r="C134" s="355"/>
      <c r="D134" s="356" t="s">
        <v>406</v>
      </c>
      <c r="E134" s="357" t="e">
        <f>SUM(E15:E16,#REF!,E32,E49,E74,E122)</f>
        <v>#REF!</v>
      </c>
      <c r="F134" s="357" t="e">
        <f>SUM(F15:F16,#REF!,F32,F49,F74,F122)</f>
        <v>#REF!</v>
      </c>
      <c r="G134" s="357" t="e">
        <f>SUM(G15:G16,#REF!,G32,G49,G74,G122)</f>
        <v>#REF!</v>
      </c>
      <c r="H134" s="357" t="e">
        <f>SUM(H15:H16,#REF!,H32,H49,H74,H122)</f>
        <v>#REF!</v>
      </c>
      <c r="I134" s="357" t="e">
        <f>SUM(I15:I16,#REF!,I32,I49,I74,I122)</f>
        <v>#REF!</v>
      </c>
      <c r="J134" s="357" t="e">
        <f>SUM(J15:J16,#REF!,J32,J49,J74,J122)</f>
        <v>#REF!</v>
      </c>
      <c r="K134" s="357" t="e">
        <f>SUM(K15:K16,#REF!,K32,K49,K74,K122)</f>
        <v>#REF!</v>
      </c>
      <c r="L134" s="357" t="e">
        <f>SUM(L15:L16,#REF!,L32,L49,L74,L122)</f>
        <v>#REF!</v>
      </c>
      <c r="M134" s="357" t="e">
        <f>SUM(M15:M16,#REF!,M32,M49,M74,M122)</f>
        <v>#REF!</v>
      </c>
      <c r="N134" s="357" t="e">
        <f>SUM(N15:N16,#REF!,N32,N49,N74,N122)</f>
        <v>#REF!</v>
      </c>
      <c r="O134" s="357" t="e">
        <f>SUM(O15:O16,#REF!,O32,O49,O74,O122)</f>
        <v>#REF!</v>
      </c>
      <c r="P134" s="357" t="e">
        <f>SUM(P15:P16,#REF!,P32,P49,P74,P122)</f>
        <v>#REF!</v>
      </c>
      <c r="Q134" s="357" t="e">
        <f>SUM(Q15:Q16,#REF!,Q32,Q49,Q74,Q122)</f>
        <v>#REF!</v>
      </c>
      <c r="R134" s="357" t="e">
        <f>SUM(R15:R16,#REF!,R32,R49,R74,R122)</f>
        <v>#REF!</v>
      </c>
    </row>
    <row r="135" spans="3:18" hidden="1" x14ac:dyDescent="0.2">
      <c r="C135" s="173"/>
      <c r="D135" s="49" t="s">
        <v>407</v>
      </c>
      <c r="E135" s="358" t="e">
        <f>SUM(E33,#REF!,#REF!,E38,#REF!,E44,E39,E40,E75)</f>
        <v>#REF!</v>
      </c>
      <c r="F135" s="358"/>
      <c r="G135" s="358"/>
      <c r="H135" s="358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</row>
    <row r="136" spans="3:18" hidden="1" x14ac:dyDescent="0.2">
      <c r="C136" s="173"/>
      <c r="D136" s="49" t="s">
        <v>408</v>
      </c>
      <c r="E136" s="359">
        <f>SUM(E78:E81)</f>
        <v>285078</v>
      </c>
      <c r="F136" s="360"/>
      <c r="G136" s="361"/>
      <c r="H136" s="361"/>
      <c r="I136" s="361"/>
      <c r="J136" s="362"/>
      <c r="K136" s="362"/>
      <c r="L136" s="361"/>
      <c r="M136" s="361"/>
      <c r="N136" s="361"/>
      <c r="O136" s="361"/>
      <c r="P136" s="361"/>
      <c r="Q136" s="361"/>
      <c r="R136" s="360"/>
    </row>
    <row r="137" spans="3:18" hidden="1" x14ac:dyDescent="0.2">
      <c r="C137" s="173"/>
      <c r="D137" s="49" t="s">
        <v>409</v>
      </c>
      <c r="E137" s="358"/>
      <c r="F137" s="358"/>
      <c r="G137" s="358"/>
      <c r="H137" s="358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</row>
    <row r="138" spans="3:18" ht="12.75" hidden="1" customHeight="1" x14ac:dyDescent="0.2">
      <c r="C138" s="173"/>
      <c r="D138" s="49" t="s">
        <v>410</v>
      </c>
      <c r="E138" s="359"/>
      <c r="F138" s="360"/>
      <c r="G138" s="361"/>
      <c r="H138" s="361"/>
      <c r="I138" s="361"/>
      <c r="J138" s="362"/>
      <c r="K138" s="362"/>
      <c r="L138" s="361"/>
      <c r="M138" s="361"/>
      <c r="N138" s="361"/>
      <c r="O138" s="361"/>
      <c r="P138" s="361"/>
      <c r="Q138" s="361"/>
      <c r="R138" s="360"/>
    </row>
    <row r="139" spans="3:18" hidden="1" x14ac:dyDescent="0.2">
      <c r="C139" s="173"/>
      <c r="D139" s="49"/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</row>
    <row r="140" spans="3:18" hidden="1" x14ac:dyDescent="0.2">
      <c r="C140" s="173"/>
      <c r="D140" s="49"/>
      <c r="E140" s="359"/>
      <c r="F140" s="360"/>
      <c r="G140" s="361"/>
      <c r="H140" s="361"/>
      <c r="I140" s="361"/>
      <c r="J140" s="362"/>
      <c r="K140" s="362"/>
      <c r="L140" s="361"/>
      <c r="M140" s="361"/>
      <c r="N140" s="361"/>
      <c r="O140" s="361"/>
      <c r="P140" s="361"/>
      <c r="Q140" s="361"/>
      <c r="R140" s="360"/>
    </row>
    <row r="141" spans="3:18" ht="15.75" hidden="1" customHeight="1" x14ac:dyDescent="0.2">
      <c r="C141" s="173"/>
      <c r="D141" s="49"/>
      <c r="E141" s="358"/>
      <c r="F141" s="358"/>
      <c r="G141" s="358"/>
      <c r="H141" s="358"/>
      <c r="I141" s="358"/>
      <c r="J141" s="358"/>
      <c r="K141" s="358"/>
      <c r="L141" s="358"/>
      <c r="M141" s="358"/>
      <c r="N141" s="358"/>
      <c r="O141" s="358"/>
      <c r="P141" s="358"/>
      <c r="Q141" s="358"/>
      <c r="R141" s="358"/>
    </row>
    <row r="142" spans="3:18" ht="12.75" hidden="1" customHeight="1" x14ac:dyDescent="0.2">
      <c r="C142" s="173"/>
      <c r="E142" s="359"/>
      <c r="F142" s="360"/>
      <c r="G142" s="361"/>
      <c r="H142" s="361"/>
      <c r="I142" s="361"/>
      <c r="J142" s="362"/>
      <c r="K142" s="362"/>
      <c r="L142" s="361"/>
      <c r="M142" s="361"/>
      <c r="N142" s="361"/>
      <c r="O142" s="361"/>
      <c r="P142" s="361"/>
      <c r="Q142" s="361"/>
      <c r="R142" s="360"/>
    </row>
    <row r="143" spans="3:18" hidden="1" x14ac:dyDescent="0.2">
      <c r="C143" s="173"/>
      <c r="E143" s="358"/>
      <c r="F143" s="362" t="e">
        <f t="shared" ref="F143:R143" si="46">SUM(F134:F141)</f>
        <v>#REF!</v>
      </c>
      <c r="G143" s="362" t="e">
        <f t="shared" si="46"/>
        <v>#REF!</v>
      </c>
      <c r="H143" s="362" t="e">
        <f t="shared" si="46"/>
        <v>#REF!</v>
      </c>
      <c r="I143" s="362" t="e">
        <f t="shared" si="46"/>
        <v>#REF!</v>
      </c>
      <c r="J143" s="362" t="e">
        <f t="shared" si="46"/>
        <v>#REF!</v>
      </c>
      <c r="K143" s="362"/>
      <c r="L143" s="362" t="e">
        <f t="shared" si="46"/>
        <v>#REF!</v>
      </c>
      <c r="M143" s="362" t="e">
        <f t="shared" si="46"/>
        <v>#REF!</v>
      </c>
      <c r="N143" s="362" t="e">
        <f t="shared" si="46"/>
        <v>#REF!</v>
      </c>
      <c r="O143" s="362" t="e">
        <f t="shared" si="46"/>
        <v>#REF!</v>
      </c>
      <c r="P143" s="362" t="e">
        <f t="shared" si="46"/>
        <v>#REF!</v>
      </c>
      <c r="Q143" s="362" t="e">
        <f t="shared" si="46"/>
        <v>#REF!</v>
      </c>
      <c r="R143" s="362" t="e">
        <f t="shared" si="46"/>
        <v>#REF!</v>
      </c>
    </row>
    <row r="144" spans="3:18" x14ac:dyDescent="0.2">
      <c r="C144" s="173"/>
    </row>
    <row r="145" spans="1:222" ht="14.25" customHeight="1" x14ac:dyDescent="0.2">
      <c r="C145" s="173"/>
    </row>
    <row r="146" spans="1:222" x14ac:dyDescent="0.2">
      <c r="C146" s="173"/>
    </row>
    <row r="147" spans="1:222" ht="12.75" customHeight="1" x14ac:dyDescent="0.2">
      <c r="C147" s="173"/>
    </row>
    <row r="148" spans="1:222" s="4" customFormat="1" x14ac:dyDescent="0.2">
      <c r="A148"/>
      <c r="B148"/>
      <c r="C148" s="173"/>
      <c r="E148" s="58"/>
      <c r="F148" s="2"/>
      <c r="G148"/>
      <c r="H148"/>
      <c r="I148"/>
      <c r="J148" s="171"/>
      <c r="K148" s="171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173"/>
      <c r="E149" s="58"/>
      <c r="F149" s="2"/>
      <c r="G149"/>
      <c r="H149"/>
      <c r="I149"/>
      <c r="J149" s="171"/>
      <c r="K149" s="171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73"/>
      <c r="E150" s="58"/>
      <c r="F150" s="2"/>
      <c r="G150"/>
      <c r="H150"/>
      <c r="I150"/>
      <c r="J150" s="171"/>
      <c r="K150" s="171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173"/>
      <c r="E151" s="58"/>
      <c r="F151" s="2"/>
      <c r="G151"/>
      <c r="H151"/>
      <c r="I151"/>
      <c r="J151" s="171"/>
      <c r="K151" s="171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173"/>
      <c r="E152" s="58"/>
      <c r="F152" s="2"/>
      <c r="G152"/>
      <c r="H152"/>
      <c r="I152"/>
      <c r="J152" s="171"/>
      <c r="K152" s="171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173"/>
      <c r="E153" s="58"/>
      <c r="F153" s="2"/>
      <c r="G153"/>
      <c r="H153"/>
      <c r="I153"/>
      <c r="J153" s="171"/>
      <c r="K153" s="171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73"/>
      <c r="E154" s="58"/>
      <c r="F154" s="2"/>
      <c r="G154"/>
      <c r="H154"/>
      <c r="I154"/>
      <c r="J154" s="171"/>
      <c r="K154" s="171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173"/>
      <c r="E155" s="58"/>
      <c r="F155" s="2"/>
      <c r="G155"/>
      <c r="H155"/>
      <c r="I155"/>
      <c r="J155" s="171"/>
      <c r="K155" s="171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173"/>
      <c r="E156" s="58"/>
      <c r="F156" s="2"/>
      <c r="G156"/>
      <c r="H156"/>
      <c r="I156"/>
      <c r="J156" s="171"/>
      <c r="K156" s="171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173"/>
      <c r="E157" s="58"/>
      <c r="F157" s="2"/>
      <c r="G157"/>
      <c r="H157"/>
      <c r="I157"/>
      <c r="J157" s="171"/>
      <c r="K157" s="171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73"/>
      <c r="E158" s="58"/>
      <c r="F158" s="2"/>
      <c r="G158"/>
      <c r="H158"/>
      <c r="I158"/>
      <c r="J158" s="171"/>
      <c r="K158" s="171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173"/>
      <c r="E159" s="58"/>
      <c r="F159" s="2"/>
      <c r="G159"/>
      <c r="H159"/>
      <c r="I159"/>
      <c r="J159" s="171"/>
      <c r="K159" s="171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173"/>
      <c r="E160" s="58"/>
      <c r="F160" s="2"/>
      <c r="G160"/>
      <c r="H160"/>
      <c r="I160"/>
      <c r="J160" s="171"/>
      <c r="K160" s="171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173"/>
      <c r="E161" s="58"/>
      <c r="F161" s="2"/>
      <c r="G161"/>
      <c r="H161"/>
      <c r="I161"/>
      <c r="J161" s="171"/>
      <c r="K161" s="171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73"/>
      <c r="E162" s="58"/>
      <c r="F162" s="2"/>
      <c r="G162"/>
      <c r="H162"/>
      <c r="I162"/>
      <c r="J162" s="171"/>
      <c r="K162" s="171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173"/>
      <c r="E163" s="58"/>
      <c r="F163" s="2"/>
      <c r="G163"/>
      <c r="H163"/>
      <c r="I163"/>
      <c r="J163" s="171"/>
      <c r="K163" s="171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173"/>
      <c r="E164" s="58"/>
      <c r="F164" s="2"/>
      <c r="G164"/>
      <c r="H164"/>
      <c r="I164"/>
      <c r="J164" s="171"/>
      <c r="K164" s="171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173"/>
      <c r="E165" s="58"/>
      <c r="F165" s="2"/>
      <c r="G165"/>
      <c r="H165"/>
      <c r="I165"/>
      <c r="J165" s="171"/>
      <c r="K165" s="171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73"/>
      <c r="E166" s="58"/>
      <c r="F166" s="2"/>
      <c r="G166"/>
      <c r="H166"/>
      <c r="I166"/>
      <c r="J166" s="171"/>
      <c r="K166" s="171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173"/>
      <c r="E167" s="58"/>
      <c r="F167" s="2"/>
      <c r="G167"/>
      <c r="H167"/>
      <c r="I167"/>
      <c r="J167" s="171"/>
      <c r="K167" s="171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173"/>
      <c r="E168" s="58"/>
      <c r="F168" s="2"/>
      <c r="G168"/>
      <c r="H168"/>
      <c r="I168"/>
      <c r="J168" s="171"/>
      <c r="K168" s="171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173"/>
      <c r="E169" s="58"/>
      <c r="F169" s="2"/>
      <c r="G169"/>
      <c r="H169"/>
      <c r="I169"/>
      <c r="J169" s="171"/>
      <c r="K169" s="171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73"/>
      <c r="E170" s="58"/>
      <c r="F170" s="2"/>
      <c r="G170"/>
      <c r="H170"/>
      <c r="I170"/>
      <c r="J170" s="171"/>
      <c r="K170" s="171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173"/>
      <c r="E171" s="58"/>
      <c r="F171" s="2"/>
      <c r="G171"/>
      <c r="H171"/>
      <c r="I171"/>
      <c r="J171" s="171"/>
      <c r="K171" s="171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173"/>
      <c r="E172" s="58"/>
      <c r="F172" s="2"/>
      <c r="G172"/>
      <c r="H172"/>
      <c r="I172"/>
      <c r="J172" s="171"/>
      <c r="K172" s="171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173"/>
      <c r="E173" s="58"/>
      <c r="F173" s="2"/>
      <c r="G173"/>
      <c r="H173"/>
      <c r="I173"/>
      <c r="J173" s="171"/>
      <c r="K173" s="171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73"/>
      <c r="E174" s="58"/>
      <c r="F174" s="2"/>
      <c r="G174"/>
      <c r="H174"/>
      <c r="I174"/>
      <c r="J174" s="171"/>
      <c r="K174" s="171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173"/>
      <c r="E175" s="58"/>
      <c r="F175" s="2"/>
      <c r="G175"/>
      <c r="H175"/>
      <c r="I175"/>
      <c r="J175" s="171"/>
      <c r="K175" s="171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173"/>
      <c r="E176" s="58"/>
      <c r="F176" s="2"/>
      <c r="G176"/>
      <c r="H176"/>
      <c r="I176"/>
      <c r="J176" s="171"/>
      <c r="K176" s="171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173"/>
      <c r="E177" s="58"/>
      <c r="F177" s="2"/>
      <c r="G177"/>
      <c r="H177"/>
      <c r="I177"/>
      <c r="J177" s="171"/>
      <c r="K177" s="171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73"/>
      <c r="E178" s="58"/>
      <c r="F178" s="2"/>
      <c r="G178"/>
      <c r="H178"/>
      <c r="I178"/>
      <c r="J178" s="171"/>
      <c r="K178" s="171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173"/>
      <c r="E179" s="58"/>
      <c r="F179" s="2"/>
      <c r="G179"/>
      <c r="H179"/>
      <c r="I179"/>
      <c r="J179" s="171"/>
      <c r="K179" s="171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173"/>
      <c r="E180" s="58"/>
      <c r="F180" s="2"/>
      <c r="G180"/>
      <c r="H180"/>
      <c r="I180"/>
      <c r="J180" s="171"/>
      <c r="K180" s="171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173"/>
      <c r="E181" s="58"/>
      <c r="F181" s="2"/>
      <c r="G181"/>
      <c r="H181"/>
      <c r="I181"/>
      <c r="J181" s="171"/>
      <c r="K181" s="171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73"/>
      <c r="E182" s="58"/>
      <c r="F182" s="2"/>
      <c r="G182"/>
      <c r="H182"/>
      <c r="I182"/>
      <c r="J182" s="171"/>
      <c r="K182" s="171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173"/>
      <c r="E183" s="58"/>
      <c r="F183" s="2"/>
      <c r="G183"/>
      <c r="H183"/>
      <c r="I183"/>
      <c r="J183" s="171"/>
      <c r="K183" s="171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173"/>
      <c r="E184" s="58"/>
      <c r="F184" s="2"/>
      <c r="G184"/>
      <c r="H184"/>
      <c r="I184"/>
      <c r="J184" s="171"/>
      <c r="K184" s="171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173"/>
      <c r="E185" s="58"/>
      <c r="F185" s="2"/>
      <c r="G185"/>
      <c r="H185"/>
      <c r="I185"/>
      <c r="J185" s="171"/>
      <c r="K185" s="171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73"/>
      <c r="E186" s="58"/>
      <c r="F186" s="2"/>
      <c r="G186"/>
      <c r="H186"/>
      <c r="I186"/>
      <c r="J186" s="171"/>
      <c r="K186" s="171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173"/>
      <c r="E187" s="58"/>
      <c r="F187" s="2"/>
      <c r="G187"/>
      <c r="H187"/>
      <c r="I187"/>
      <c r="J187" s="171"/>
      <c r="K187" s="171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173"/>
      <c r="E188" s="58"/>
      <c r="F188" s="2"/>
      <c r="G188"/>
      <c r="H188"/>
      <c r="I188"/>
      <c r="J188" s="171"/>
      <c r="K188" s="171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173"/>
      <c r="E189" s="58"/>
      <c r="F189" s="2"/>
      <c r="G189"/>
      <c r="H189"/>
      <c r="I189"/>
      <c r="J189" s="171"/>
      <c r="K189" s="171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73"/>
      <c r="E190" s="58"/>
      <c r="F190" s="2"/>
      <c r="G190"/>
      <c r="H190"/>
      <c r="I190"/>
      <c r="J190" s="171"/>
      <c r="K190" s="171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173"/>
      <c r="E191" s="58"/>
      <c r="F191" s="2"/>
      <c r="G191"/>
      <c r="H191"/>
      <c r="I191"/>
      <c r="J191" s="171"/>
      <c r="K191" s="171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173"/>
      <c r="E192" s="58"/>
      <c r="F192" s="2"/>
      <c r="G192"/>
      <c r="H192"/>
      <c r="I192"/>
      <c r="J192" s="171"/>
      <c r="K192" s="171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173"/>
      <c r="E193" s="58"/>
      <c r="F193" s="2"/>
      <c r="G193"/>
      <c r="H193"/>
      <c r="I193"/>
      <c r="J193" s="171"/>
      <c r="K193" s="171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73"/>
      <c r="E194" s="58"/>
      <c r="F194" s="2"/>
      <c r="G194"/>
      <c r="H194"/>
      <c r="I194"/>
      <c r="J194" s="171"/>
      <c r="K194" s="171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173"/>
      <c r="E195" s="58"/>
      <c r="F195" s="2"/>
      <c r="G195"/>
      <c r="H195"/>
      <c r="I195"/>
      <c r="J195" s="171"/>
      <c r="K195" s="171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173"/>
      <c r="E196" s="58"/>
      <c r="F196" s="2"/>
      <c r="G196"/>
      <c r="H196"/>
      <c r="I196"/>
      <c r="J196" s="171"/>
      <c r="K196" s="171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173"/>
      <c r="E197" s="58"/>
      <c r="F197" s="2"/>
      <c r="G197"/>
      <c r="H197"/>
      <c r="I197"/>
      <c r="J197" s="171"/>
      <c r="K197" s="171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73"/>
      <c r="E198" s="58"/>
      <c r="F198" s="2"/>
      <c r="G198"/>
      <c r="H198"/>
      <c r="I198"/>
      <c r="J198" s="171"/>
      <c r="K198" s="171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173"/>
      <c r="E199" s="58"/>
      <c r="F199" s="2"/>
      <c r="G199"/>
      <c r="H199"/>
      <c r="I199"/>
      <c r="J199" s="171"/>
      <c r="K199" s="171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173"/>
      <c r="E200" s="58"/>
      <c r="F200" s="2"/>
      <c r="G200"/>
      <c r="H200"/>
      <c r="I200"/>
      <c r="J200" s="171"/>
      <c r="K200" s="171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173"/>
      <c r="E201" s="58"/>
      <c r="F201" s="2"/>
      <c r="G201"/>
      <c r="H201"/>
      <c r="I201"/>
      <c r="J201" s="171"/>
      <c r="K201" s="171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73"/>
      <c r="E202" s="58"/>
      <c r="F202" s="2"/>
      <c r="G202"/>
      <c r="H202"/>
      <c r="I202"/>
      <c r="J202" s="171"/>
      <c r="K202" s="171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173"/>
      <c r="E203" s="58"/>
      <c r="F203" s="2"/>
      <c r="G203"/>
      <c r="H203"/>
      <c r="I203"/>
      <c r="J203" s="171"/>
      <c r="K203" s="171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173"/>
      <c r="E204" s="58"/>
      <c r="F204" s="2"/>
      <c r="G204"/>
      <c r="H204"/>
      <c r="I204"/>
      <c r="J204" s="171"/>
      <c r="K204" s="171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173"/>
      <c r="E205" s="58"/>
      <c r="F205" s="2"/>
      <c r="G205"/>
      <c r="H205"/>
      <c r="I205"/>
      <c r="J205" s="171"/>
      <c r="K205" s="171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73"/>
      <c r="E206" s="58"/>
      <c r="F206" s="2"/>
      <c r="G206"/>
      <c r="H206"/>
      <c r="I206"/>
      <c r="J206" s="171"/>
      <c r="K206" s="171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173"/>
      <c r="E207" s="58"/>
      <c r="F207" s="2"/>
      <c r="G207"/>
      <c r="H207"/>
      <c r="I207"/>
      <c r="J207" s="171"/>
      <c r="K207" s="171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173"/>
      <c r="E208" s="58"/>
      <c r="F208" s="2"/>
      <c r="G208"/>
      <c r="H208"/>
      <c r="I208"/>
      <c r="J208" s="171"/>
      <c r="K208" s="171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173"/>
      <c r="E209" s="58"/>
      <c r="F209" s="2"/>
      <c r="G209"/>
      <c r="H209"/>
      <c r="I209"/>
      <c r="J209" s="171"/>
      <c r="K209" s="171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73"/>
      <c r="E210" s="58"/>
      <c r="F210" s="2"/>
      <c r="G210"/>
      <c r="H210"/>
      <c r="I210"/>
      <c r="J210" s="171"/>
      <c r="K210" s="171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173"/>
      <c r="E211" s="58"/>
      <c r="F211" s="2"/>
      <c r="G211"/>
      <c r="H211"/>
      <c r="I211"/>
      <c r="J211" s="171"/>
      <c r="K211" s="171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173"/>
      <c r="E212" s="58"/>
      <c r="F212" s="2"/>
      <c r="G212"/>
      <c r="H212"/>
      <c r="I212"/>
      <c r="J212" s="171"/>
      <c r="K212" s="171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173"/>
      <c r="E213" s="58"/>
      <c r="F213" s="2"/>
      <c r="G213"/>
      <c r="H213"/>
      <c r="I213"/>
      <c r="J213" s="171"/>
      <c r="K213" s="171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73"/>
      <c r="E214" s="58"/>
      <c r="F214" s="2"/>
      <c r="G214"/>
      <c r="H214"/>
      <c r="I214"/>
      <c r="J214" s="171"/>
      <c r="K214" s="171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173"/>
      <c r="E215" s="58"/>
      <c r="F215" s="2"/>
      <c r="G215"/>
      <c r="H215"/>
      <c r="I215"/>
      <c r="J215" s="171"/>
      <c r="K215" s="171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173"/>
      <c r="E216" s="58"/>
      <c r="F216" s="2"/>
      <c r="G216"/>
      <c r="H216"/>
      <c r="I216"/>
      <c r="J216" s="171"/>
      <c r="K216" s="171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173"/>
      <c r="E217" s="58"/>
      <c r="F217" s="2"/>
      <c r="G217"/>
      <c r="H217"/>
      <c r="I217"/>
      <c r="J217" s="171"/>
      <c r="K217" s="171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73"/>
      <c r="E218" s="58"/>
      <c r="F218" s="2"/>
      <c r="G218"/>
      <c r="H218"/>
      <c r="I218"/>
      <c r="J218" s="171"/>
      <c r="K218" s="171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173"/>
      <c r="E219" s="58"/>
      <c r="F219" s="2"/>
      <c r="G219"/>
      <c r="H219"/>
      <c r="I219"/>
      <c r="J219" s="171"/>
      <c r="K219" s="171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173"/>
      <c r="E220" s="58"/>
      <c r="F220" s="2"/>
      <c r="G220"/>
      <c r="H220"/>
      <c r="I220"/>
      <c r="J220" s="171"/>
      <c r="K220" s="171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173"/>
      <c r="E221" s="58"/>
      <c r="F221" s="2"/>
      <c r="G221"/>
      <c r="H221"/>
      <c r="I221"/>
      <c r="J221" s="171"/>
      <c r="K221" s="171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73"/>
      <c r="E222" s="58"/>
      <c r="F222" s="2"/>
      <c r="G222"/>
      <c r="H222"/>
      <c r="I222"/>
      <c r="J222" s="171"/>
      <c r="K222" s="171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173"/>
      <c r="E223" s="58"/>
      <c r="F223" s="2"/>
      <c r="G223"/>
      <c r="H223"/>
      <c r="I223"/>
      <c r="J223" s="171"/>
      <c r="K223" s="171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173"/>
      <c r="E224" s="58"/>
      <c r="F224" s="2"/>
      <c r="G224"/>
      <c r="H224"/>
      <c r="I224"/>
      <c r="J224" s="171"/>
      <c r="K224" s="171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173"/>
      <c r="E225" s="58"/>
      <c r="F225" s="2"/>
      <c r="G225"/>
      <c r="H225"/>
      <c r="I225"/>
      <c r="J225" s="171"/>
      <c r="K225" s="171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73"/>
      <c r="E226" s="58"/>
      <c r="F226" s="2"/>
      <c r="G226"/>
      <c r="H226"/>
      <c r="I226"/>
      <c r="J226" s="171"/>
      <c r="K226" s="171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173"/>
      <c r="E227" s="58"/>
      <c r="F227" s="2"/>
      <c r="G227"/>
      <c r="H227"/>
      <c r="I227"/>
      <c r="J227" s="171"/>
      <c r="K227" s="171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173"/>
      <c r="E228" s="58"/>
      <c r="F228" s="2"/>
      <c r="G228"/>
      <c r="H228"/>
      <c r="I228"/>
      <c r="J228" s="171"/>
      <c r="K228" s="171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173"/>
      <c r="E229" s="58"/>
      <c r="F229" s="2"/>
      <c r="G229"/>
      <c r="H229"/>
      <c r="I229"/>
      <c r="J229" s="171"/>
      <c r="K229" s="171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73"/>
      <c r="E230" s="58"/>
      <c r="F230" s="2"/>
      <c r="G230"/>
      <c r="H230"/>
      <c r="I230"/>
      <c r="J230" s="171"/>
      <c r="K230" s="171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173"/>
      <c r="E231" s="58"/>
      <c r="F231" s="2"/>
      <c r="G231"/>
      <c r="H231"/>
      <c r="I231"/>
      <c r="J231" s="171"/>
      <c r="K231" s="171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173"/>
      <c r="E232" s="58"/>
      <c r="F232" s="2"/>
      <c r="G232"/>
      <c r="H232"/>
      <c r="I232"/>
      <c r="J232" s="171"/>
      <c r="K232" s="171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173"/>
      <c r="E233" s="58"/>
      <c r="F233" s="2"/>
      <c r="G233"/>
      <c r="H233"/>
      <c r="I233"/>
      <c r="J233" s="171"/>
      <c r="K233" s="171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73"/>
      <c r="E234" s="58"/>
      <c r="F234" s="2"/>
      <c r="G234"/>
      <c r="H234"/>
      <c r="I234"/>
      <c r="J234" s="171"/>
      <c r="K234" s="171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173"/>
      <c r="E235" s="58"/>
      <c r="F235" s="2"/>
      <c r="G235"/>
      <c r="H235"/>
      <c r="I235"/>
      <c r="J235" s="171"/>
      <c r="K235" s="171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173"/>
      <c r="E236" s="58"/>
      <c r="F236" s="2"/>
      <c r="G236"/>
      <c r="H236"/>
      <c r="I236"/>
      <c r="J236" s="171"/>
      <c r="K236" s="171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173"/>
      <c r="E237" s="58"/>
      <c r="F237" s="2"/>
      <c r="G237"/>
      <c r="H237"/>
      <c r="I237"/>
      <c r="J237" s="171"/>
      <c r="K237" s="171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73"/>
      <c r="E238" s="58"/>
      <c r="F238" s="2"/>
      <c r="G238"/>
      <c r="H238"/>
      <c r="I238"/>
      <c r="J238" s="171"/>
      <c r="K238" s="171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173"/>
      <c r="E239" s="58"/>
      <c r="F239" s="2"/>
      <c r="G239"/>
      <c r="H239"/>
      <c r="I239"/>
      <c r="J239" s="171"/>
      <c r="K239" s="171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173"/>
      <c r="E240" s="58"/>
      <c r="F240" s="2"/>
      <c r="G240"/>
      <c r="H240"/>
      <c r="I240"/>
      <c r="J240" s="171"/>
      <c r="K240" s="171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173"/>
      <c r="E241" s="58"/>
      <c r="F241" s="2"/>
      <c r="G241"/>
      <c r="H241"/>
      <c r="I241"/>
      <c r="J241" s="171"/>
      <c r="K241" s="171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73"/>
      <c r="E242" s="58"/>
      <c r="F242" s="2"/>
      <c r="G242"/>
      <c r="H242"/>
      <c r="I242"/>
      <c r="J242" s="171"/>
      <c r="K242" s="171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173"/>
      <c r="E243" s="58"/>
      <c r="F243" s="2"/>
      <c r="G243"/>
      <c r="H243"/>
      <c r="I243"/>
      <c r="J243" s="171"/>
      <c r="K243" s="171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173"/>
      <c r="E244" s="58"/>
      <c r="F244" s="2"/>
      <c r="G244"/>
      <c r="H244"/>
      <c r="I244"/>
      <c r="J244" s="171"/>
      <c r="K244" s="171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173"/>
      <c r="E245" s="58"/>
      <c r="F245" s="2"/>
      <c r="G245"/>
      <c r="H245"/>
      <c r="I245"/>
      <c r="J245" s="171"/>
      <c r="K245" s="171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73"/>
      <c r="E246" s="58"/>
      <c r="F246" s="2"/>
      <c r="G246"/>
      <c r="H246"/>
      <c r="I246"/>
      <c r="J246" s="171"/>
      <c r="K246" s="171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173"/>
      <c r="E247" s="58"/>
      <c r="F247" s="2"/>
      <c r="G247"/>
      <c r="H247"/>
      <c r="I247"/>
      <c r="J247" s="171"/>
      <c r="K247" s="171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173"/>
      <c r="E248" s="58"/>
      <c r="F248" s="2"/>
      <c r="G248"/>
      <c r="H248"/>
      <c r="I248"/>
      <c r="J248" s="171"/>
      <c r="K248" s="171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173"/>
      <c r="E249" s="58"/>
      <c r="F249" s="2"/>
      <c r="G249"/>
      <c r="H249"/>
      <c r="I249"/>
      <c r="J249" s="171"/>
      <c r="K249" s="171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73"/>
      <c r="E250" s="58"/>
      <c r="F250" s="2"/>
      <c r="G250"/>
      <c r="H250"/>
      <c r="I250"/>
      <c r="J250" s="171"/>
      <c r="K250" s="171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173"/>
      <c r="E251" s="58"/>
      <c r="F251" s="2"/>
      <c r="G251"/>
      <c r="H251"/>
      <c r="I251"/>
      <c r="J251" s="171"/>
      <c r="K251" s="171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173"/>
      <c r="E252" s="58"/>
      <c r="F252" s="2"/>
      <c r="G252"/>
      <c r="H252"/>
      <c r="I252"/>
      <c r="J252" s="171"/>
      <c r="K252" s="171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173"/>
      <c r="E253" s="58"/>
      <c r="F253" s="2"/>
      <c r="G253"/>
      <c r="H253"/>
      <c r="I253"/>
      <c r="J253" s="171"/>
      <c r="K253" s="171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73"/>
      <c r="E254" s="58"/>
      <c r="F254" s="2"/>
      <c r="G254"/>
      <c r="H254"/>
      <c r="I254"/>
      <c r="J254" s="171"/>
      <c r="K254" s="171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173"/>
      <c r="E255" s="58"/>
      <c r="F255" s="2"/>
      <c r="G255"/>
      <c r="H255"/>
      <c r="I255"/>
      <c r="J255" s="171"/>
      <c r="K255" s="171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173"/>
      <c r="E256" s="58"/>
      <c r="F256" s="2"/>
      <c r="G256"/>
      <c r="H256"/>
      <c r="I256"/>
      <c r="J256" s="171"/>
      <c r="K256" s="171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173"/>
      <c r="E257" s="58"/>
      <c r="F257" s="2"/>
      <c r="G257"/>
      <c r="H257"/>
      <c r="I257"/>
      <c r="J257" s="171"/>
      <c r="K257" s="171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73"/>
      <c r="E258" s="58"/>
      <c r="F258" s="2"/>
      <c r="G258"/>
      <c r="H258"/>
      <c r="I258"/>
      <c r="J258" s="171"/>
      <c r="K258" s="171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173"/>
      <c r="E259" s="58"/>
      <c r="F259" s="2"/>
      <c r="G259"/>
      <c r="H259"/>
      <c r="I259"/>
      <c r="J259" s="171"/>
      <c r="K259" s="171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173"/>
      <c r="E260" s="58"/>
      <c r="F260" s="2"/>
      <c r="G260"/>
      <c r="H260"/>
      <c r="I260"/>
      <c r="J260" s="171"/>
      <c r="K260" s="171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173"/>
      <c r="E261" s="58"/>
      <c r="F261" s="2"/>
      <c r="G261"/>
      <c r="H261"/>
      <c r="I261"/>
      <c r="J261" s="171"/>
      <c r="K261" s="171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73"/>
      <c r="E262" s="58"/>
      <c r="F262" s="2"/>
      <c r="G262"/>
      <c r="H262"/>
      <c r="I262"/>
      <c r="J262" s="171"/>
      <c r="K262" s="171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173"/>
      <c r="E263" s="58"/>
      <c r="F263" s="2"/>
      <c r="G263"/>
      <c r="H263"/>
      <c r="I263"/>
      <c r="J263" s="171"/>
      <c r="K263" s="171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173"/>
      <c r="E264" s="58"/>
      <c r="F264" s="2"/>
      <c r="G264"/>
      <c r="H264"/>
      <c r="I264"/>
      <c r="J264" s="171"/>
      <c r="K264" s="171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173"/>
      <c r="E265" s="58"/>
      <c r="F265" s="2"/>
      <c r="G265"/>
      <c r="H265"/>
      <c r="I265"/>
      <c r="J265" s="171"/>
      <c r="K265" s="171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73"/>
      <c r="E266" s="58"/>
      <c r="F266" s="2"/>
      <c r="G266"/>
      <c r="H266"/>
      <c r="I266"/>
      <c r="J266" s="171"/>
      <c r="K266" s="171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173"/>
      <c r="E267" s="58"/>
      <c r="F267" s="2"/>
      <c r="G267"/>
      <c r="H267"/>
      <c r="I267"/>
      <c r="J267" s="171"/>
      <c r="K267" s="171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173"/>
      <c r="E268" s="58"/>
      <c r="F268" s="2"/>
      <c r="G268"/>
      <c r="H268"/>
      <c r="I268"/>
      <c r="J268" s="171"/>
      <c r="K268" s="171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173"/>
      <c r="E269" s="58"/>
      <c r="F269" s="2"/>
      <c r="G269"/>
      <c r="H269"/>
      <c r="I269"/>
      <c r="J269" s="171"/>
      <c r="K269" s="171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73"/>
      <c r="E270" s="58"/>
      <c r="F270" s="2"/>
      <c r="G270"/>
      <c r="H270"/>
      <c r="I270"/>
      <c r="J270" s="171"/>
      <c r="K270" s="171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173"/>
      <c r="E271" s="58"/>
      <c r="F271" s="2"/>
      <c r="G271"/>
      <c r="H271"/>
      <c r="I271"/>
      <c r="J271" s="171"/>
      <c r="K271" s="171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173"/>
      <c r="E272" s="58"/>
      <c r="F272" s="2"/>
      <c r="G272"/>
      <c r="H272"/>
      <c r="I272"/>
      <c r="J272" s="171"/>
      <c r="K272" s="171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173"/>
      <c r="E273" s="58"/>
      <c r="F273" s="2"/>
      <c r="G273"/>
      <c r="H273"/>
      <c r="I273"/>
      <c r="J273" s="171"/>
      <c r="K273" s="171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73"/>
      <c r="E274" s="58"/>
      <c r="F274" s="2"/>
      <c r="G274"/>
      <c r="H274"/>
      <c r="I274"/>
      <c r="J274" s="171"/>
      <c r="K274" s="171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173"/>
      <c r="E275" s="58"/>
      <c r="F275" s="2"/>
      <c r="G275"/>
      <c r="H275"/>
      <c r="I275"/>
      <c r="J275" s="171"/>
      <c r="K275" s="171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173"/>
      <c r="E276" s="58"/>
      <c r="F276" s="2"/>
      <c r="G276"/>
      <c r="H276"/>
      <c r="I276"/>
      <c r="J276" s="171"/>
      <c r="K276" s="171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173"/>
      <c r="E277" s="58"/>
      <c r="F277" s="2"/>
      <c r="G277"/>
      <c r="H277"/>
      <c r="I277"/>
      <c r="J277" s="171"/>
      <c r="K277" s="171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73"/>
      <c r="E278" s="58"/>
      <c r="F278" s="2"/>
      <c r="G278"/>
      <c r="H278"/>
      <c r="I278"/>
      <c r="J278" s="171"/>
      <c r="K278" s="171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173"/>
      <c r="E279" s="58"/>
      <c r="F279" s="2"/>
      <c r="G279"/>
      <c r="H279"/>
      <c r="I279"/>
      <c r="J279" s="171"/>
      <c r="K279" s="171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173"/>
      <c r="E280" s="58"/>
      <c r="F280" s="2"/>
      <c r="G280"/>
      <c r="H280"/>
      <c r="I280"/>
      <c r="J280" s="171"/>
      <c r="K280" s="171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173"/>
      <c r="E281" s="58"/>
      <c r="F281" s="2"/>
      <c r="G281"/>
      <c r="H281"/>
      <c r="I281"/>
      <c r="J281" s="171"/>
      <c r="K281" s="171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173"/>
      <c r="E282" s="58"/>
      <c r="F282" s="2"/>
      <c r="G282"/>
      <c r="H282"/>
      <c r="I282"/>
      <c r="J282" s="171"/>
      <c r="K282" s="171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173"/>
      <c r="E283" s="58"/>
      <c r="F283" s="2"/>
      <c r="G283"/>
      <c r="H283"/>
      <c r="I283"/>
      <c r="J283" s="171"/>
      <c r="K283" s="171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173"/>
      <c r="E284" s="58"/>
      <c r="F284" s="2"/>
      <c r="G284"/>
      <c r="H284"/>
      <c r="I284"/>
      <c r="J284" s="171"/>
      <c r="K284" s="171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  <row r="285" spans="1:222" s="4" customFormat="1" x14ac:dyDescent="0.2">
      <c r="A285"/>
      <c r="B285"/>
      <c r="C285" s="173"/>
      <c r="E285" s="58"/>
      <c r="F285" s="2"/>
      <c r="G285"/>
      <c r="H285"/>
      <c r="I285"/>
      <c r="J285" s="171"/>
      <c r="K285" s="171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</row>
    <row r="286" spans="1:222" s="4" customFormat="1" x14ac:dyDescent="0.2">
      <c r="A286"/>
      <c r="B286"/>
      <c r="C286" s="173"/>
      <c r="E286" s="58"/>
      <c r="F286" s="2"/>
      <c r="G286"/>
      <c r="H286"/>
      <c r="I286"/>
      <c r="J286" s="171"/>
      <c r="K286" s="171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</row>
    <row r="287" spans="1:222" s="4" customFormat="1" ht="12.75" customHeight="1" x14ac:dyDescent="0.2">
      <c r="A287"/>
      <c r="B287"/>
      <c r="C287" s="173"/>
      <c r="E287" s="58"/>
      <c r="F287" s="2"/>
      <c r="G287"/>
      <c r="H287"/>
      <c r="I287"/>
      <c r="J287" s="171"/>
      <c r="K287" s="171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</row>
    <row r="288" spans="1:222" s="4" customFormat="1" x14ac:dyDescent="0.2">
      <c r="A288"/>
      <c r="B288"/>
      <c r="C288" s="173"/>
      <c r="E288" s="58"/>
      <c r="F288" s="2"/>
      <c r="G288"/>
      <c r="H288"/>
      <c r="I288"/>
      <c r="J288" s="171"/>
      <c r="K288" s="171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2"/>
  <sheetViews>
    <sheetView view="pageBreakPreview" topLeftCell="A24" zoomScale="79" zoomScaleNormal="100" zoomScaleSheetLayoutView="79" workbookViewId="0">
      <selection activeCell="C65" sqref="C65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93" t="s">
        <v>347</v>
      </c>
      <c r="D2" s="593"/>
    </row>
    <row r="3" spans="1:30" ht="18.75" x14ac:dyDescent="0.3">
      <c r="C3" s="593" t="s">
        <v>349</v>
      </c>
      <c r="D3" s="593"/>
    </row>
    <row r="4" spans="1:30" ht="77.25" customHeight="1" x14ac:dyDescent="0.3">
      <c r="C4" s="594" t="s">
        <v>503</v>
      </c>
      <c r="D4" s="577"/>
    </row>
    <row r="5" spans="1:30" ht="9.6" customHeight="1" x14ac:dyDescent="0.2"/>
    <row r="6" spans="1:30" ht="25.9" customHeight="1" x14ac:dyDescent="0.35">
      <c r="B6" s="595" t="s">
        <v>412</v>
      </c>
      <c r="C6" s="595"/>
    </row>
    <row r="7" spans="1:30" ht="19.149999999999999" customHeight="1" x14ac:dyDescent="0.3">
      <c r="B7" s="596">
        <v>17532000000</v>
      </c>
      <c r="C7" s="597"/>
    </row>
    <row r="8" spans="1:30" ht="11.45" customHeight="1" x14ac:dyDescent="0.2">
      <c r="C8" s="176" t="s">
        <v>323</v>
      </c>
    </row>
    <row r="9" spans="1:30" ht="21" customHeight="1" x14ac:dyDescent="0.3">
      <c r="A9" s="592" t="s">
        <v>324</v>
      </c>
      <c r="B9" s="592"/>
      <c r="C9" s="592"/>
      <c r="D9" s="592"/>
    </row>
    <row r="10" spans="1:30" ht="3.6" customHeight="1" x14ac:dyDescent="0.2"/>
    <row r="11" spans="1:30" x14ac:dyDescent="0.2">
      <c r="D11" s="177" t="s">
        <v>325</v>
      </c>
    </row>
    <row r="12" spans="1:30" ht="13.15" customHeight="1" x14ac:dyDescent="0.2">
      <c r="A12" s="605" t="s">
        <v>326</v>
      </c>
      <c r="B12" s="607" t="s">
        <v>327</v>
      </c>
      <c r="C12" s="585"/>
      <c r="D12" s="584" t="s">
        <v>181</v>
      </c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</row>
    <row r="13" spans="1:30" ht="34.9" customHeight="1" x14ac:dyDescent="0.2">
      <c r="A13" s="606"/>
      <c r="B13" s="585"/>
      <c r="C13" s="585"/>
      <c r="D13" s="585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</row>
    <row r="14" spans="1:30" ht="13.9" customHeight="1" x14ac:dyDescent="0.2">
      <c r="A14" s="179">
        <v>1</v>
      </c>
      <c r="B14" s="586">
        <v>2</v>
      </c>
      <c r="C14" s="587"/>
      <c r="D14" s="179">
        <v>3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</row>
    <row r="15" spans="1:30" ht="19.5" x14ac:dyDescent="0.3">
      <c r="A15" s="588" t="s">
        <v>328</v>
      </c>
      <c r="B15" s="589"/>
      <c r="C15" s="590"/>
      <c r="D15" s="591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</row>
    <row r="16" spans="1:30" ht="21.6" hidden="1" customHeight="1" x14ac:dyDescent="0.3">
      <c r="A16" s="180"/>
      <c r="B16" s="601"/>
      <c r="C16" s="602"/>
      <c r="D16" s="181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</row>
    <row r="17" spans="1:30" ht="21.6" hidden="1" customHeight="1" x14ac:dyDescent="0.3">
      <c r="A17" s="180"/>
      <c r="B17" s="603"/>
      <c r="C17" s="604"/>
      <c r="D17" s="181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</row>
    <row r="18" spans="1:30" ht="20.25" x14ac:dyDescent="0.3">
      <c r="A18" s="182" t="s">
        <v>331</v>
      </c>
      <c r="B18" s="612" t="s">
        <v>332</v>
      </c>
      <c r="C18" s="613"/>
      <c r="D18" s="183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</row>
    <row r="19" spans="1:30" ht="20.25" x14ac:dyDescent="0.3">
      <c r="A19" s="182" t="s">
        <v>331</v>
      </c>
      <c r="B19" s="603" t="s">
        <v>333</v>
      </c>
      <c r="C19" s="604"/>
      <c r="D19" s="181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</row>
    <row r="20" spans="1:30" ht="20.25" x14ac:dyDescent="0.3">
      <c r="A20" s="184" t="s">
        <v>331</v>
      </c>
      <c r="B20" s="614" t="s">
        <v>334</v>
      </c>
      <c r="C20" s="615"/>
      <c r="D20" s="185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</row>
    <row r="21" spans="1:30" ht="10.15" customHeight="1" x14ac:dyDescent="0.3">
      <c r="A21" s="186"/>
      <c r="B21" s="186"/>
      <c r="C21" s="187"/>
      <c r="D21" s="18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</row>
    <row r="22" spans="1:30" ht="10.5" customHeight="1" x14ac:dyDescent="0.3">
      <c r="A22" s="186"/>
      <c r="B22" s="186"/>
      <c r="C22" s="187"/>
      <c r="D22" s="18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</row>
    <row r="23" spans="1:30" ht="20.25" x14ac:dyDescent="0.3">
      <c r="A23" s="616" t="s">
        <v>335</v>
      </c>
      <c r="B23" s="617"/>
      <c r="C23" s="617"/>
      <c r="D23" s="617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</row>
    <row r="24" spans="1:30" ht="15" customHeight="1" x14ac:dyDescent="0.2">
      <c r="D24" t="s">
        <v>325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5" spans="1:30" ht="21" customHeight="1" x14ac:dyDescent="0.2">
      <c r="A25" s="618" t="s">
        <v>336</v>
      </c>
      <c r="B25" s="618" t="s">
        <v>337</v>
      </c>
      <c r="C25" s="619" t="s">
        <v>338</v>
      </c>
      <c r="D25" s="621" t="s">
        <v>181</v>
      </c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</row>
    <row r="26" spans="1:30" ht="97.15" customHeight="1" x14ac:dyDescent="0.2">
      <c r="A26" s="586"/>
      <c r="B26" s="586"/>
      <c r="C26" s="620"/>
      <c r="D26" s="622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</row>
    <row r="27" spans="1:30" ht="12" customHeight="1" x14ac:dyDescent="0.2">
      <c r="A27" s="179">
        <v>1</v>
      </c>
      <c r="B27" s="179">
        <v>2</v>
      </c>
      <c r="C27" s="179">
        <v>3</v>
      </c>
      <c r="D27" s="179">
        <v>4</v>
      </c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</row>
    <row r="28" spans="1:30" ht="27.75" customHeight="1" x14ac:dyDescent="0.3">
      <c r="A28" s="623" t="s">
        <v>339</v>
      </c>
      <c r="B28" s="624"/>
      <c r="C28" s="625"/>
      <c r="D28" s="626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</row>
    <row r="29" spans="1:30" ht="18.75" hidden="1" x14ac:dyDescent="0.3">
      <c r="A29" s="189" t="s">
        <v>117</v>
      </c>
      <c r="B29" s="190">
        <v>9770</v>
      </c>
      <c r="C29" s="191" t="s">
        <v>330</v>
      </c>
      <c r="D29" s="192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1:30" ht="18.75" hidden="1" x14ac:dyDescent="0.3">
      <c r="A30" s="193">
        <v>17100000000</v>
      </c>
      <c r="B30" s="194"/>
      <c r="C30" s="195" t="s">
        <v>329</v>
      </c>
      <c r="D30" s="196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</row>
    <row r="31" spans="1:30" ht="16.899999999999999" hidden="1" customHeight="1" x14ac:dyDescent="0.3">
      <c r="A31" s="627"/>
      <c r="B31" s="628"/>
      <c r="C31" s="628"/>
      <c r="D31" s="197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</row>
    <row r="32" spans="1:30" ht="25.5" hidden="1" customHeight="1" x14ac:dyDescent="0.3">
      <c r="A32" s="198"/>
      <c r="B32" s="199"/>
      <c r="C32" s="195"/>
      <c r="D32" s="200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</row>
    <row r="33" spans="1:30" ht="48.75" hidden="1" customHeight="1" x14ac:dyDescent="0.3">
      <c r="A33" s="201"/>
      <c r="B33" s="202"/>
      <c r="C33" s="203"/>
      <c r="D33" s="197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</row>
    <row r="34" spans="1:30" ht="12.75" hidden="1" customHeight="1" x14ac:dyDescent="0.3">
      <c r="A34" s="204"/>
      <c r="B34" s="199"/>
      <c r="C34" s="205"/>
      <c r="D34" s="200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</row>
    <row r="35" spans="1:30" ht="6.75" hidden="1" customHeight="1" x14ac:dyDescent="0.3">
      <c r="A35" s="198"/>
      <c r="B35" s="199"/>
      <c r="C35" s="195"/>
      <c r="D35" s="200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</row>
    <row r="36" spans="1:30" s="43" customFormat="1" ht="21.75" hidden="1" customHeight="1" x14ac:dyDescent="0.3">
      <c r="A36" s="206" t="s">
        <v>117</v>
      </c>
      <c r="B36" s="207">
        <v>9770</v>
      </c>
      <c r="C36" s="208" t="s">
        <v>330</v>
      </c>
      <c r="D36" s="209">
        <f>SUM(D38)</f>
        <v>0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</row>
    <row r="37" spans="1:30" s="43" customFormat="1" ht="24.75" hidden="1" customHeight="1" x14ac:dyDescent="0.3">
      <c r="A37" s="212" t="s">
        <v>340</v>
      </c>
      <c r="B37" s="211"/>
      <c r="C37" s="211" t="s">
        <v>341</v>
      </c>
      <c r="D37" s="209">
        <f>SUM(D38)</f>
        <v>0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</row>
    <row r="38" spans="1:30" s="43" customFormat="1" ht="9.75" hidden="1" customHeight="1" x14ac:dyDescent="0.3">
      <c r="A38" s="598" t="s">
        <v>350</v>
      </c>
      <c r="B38" s="629"/>
      <c r="C38" s="630"/>
      <c r="D38" s="209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</row>
    <row r="39" spans="1:30" s="43" customFormat="1" ht="45.75" customHeight="1" x14ac:dyDescent="0.3">
      <c r="A39" s="212" t="s">
        <v>268</v>
      </c>
      <c r="B39" s="207">
        <v>9800</v>
      </c>
      <c r="C39" s="213" t="s">
        <v>269</v>
      </c>
      <c r="D39" s="209">
        <f>SUM(D40)</f>
        <v>1307600</v>
      </c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</row>
    <row r="40" spans="1:30" s="43" customFormat="1" ht="31.5" customHeight="1" x14ac:dyDescent="0.3">
      <c r="A40" s="214" t="s">
        <v>488</v>
      </c>
      <c r="B40" s="207"/>
      <c r="C40" s="215" t="s">
        <v>343</v>
      </c>
      <c r="D40" s="209">
        <f>SUM(D41:D43)</f>
        <v>1307600</v>
      </c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</row>
    <row r="41" spans="1:30" s="43" customFormat="1" ht="61.5" customHeight="1" x14ac:dyDescent="0.3">
      <c r="A41" s="598" t="s">
        <v>504</v>
      </c>
      <c r="B41" s="599"/>
      <c r="C41" s="600"/>
      <c r="D41" s="209">
        <v>589600</v>
      </c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</row>
    <row r="42" spans="1:30" s="43" customFormat="1" ht="61.5" customHeight="1" x14ac:dyDescent="0.3">
      <c r="A42" s="598" t="s">
        <v>500</v>
      </c>
      <c r="B42" s="599"/>
      <c r="C42" s="600"/>
      <c r="D42" s="209">
        <v>131000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</row>
    <row r="43" spans="1:30" s="43" customFormat="1" ht="61.5" customHeight="1" x14ac:dyDescent="0.3">
      <c r="A43" s="598" t="s">
        <v>501</v>
      </c>
      <c r="B43" s="599"/>
      <c r="C43" s="600"/>
      <c r="D43" s="209">
        <v>587000</v>
      </c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</row>
    <row r="44" spans="1:30" s="43" customFormat="1" ht="66.75" hidden="1" customHeight="1" x14ac:dyDescent="0.3">
      <c r="A44" s="598" t="s">
        <v>344</v>
      </c>
      <c r="B44" s="599"/>
      <c r="C44" s="600"/>
      <c r="D44" s="209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</row>
    <row r="45" spans="1:30" s="43" customFormat="1" ht="20.25" hidden="1" customHeight="1" x14ac:dyDescent="0.3">
      <c r="A45" s="216"/>
      <c r="B45" s="217"/>
      <c r="C45" s="218"/>
      <c r="D45" s="209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</row>
    <row r="46" spans="1:30" s="43" customFormat="1" ht="18.75" x14ac:dyDescent="0.3">
      <c r="A46" s="210"/>
      <c r="B46" s="211"/>
      <c r="C46" s="211"/>
      <c r="D46" s="219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</row>
    <row r="47" spans="1:30" s="43" customFormat="1" ht="34.5" customHeight="1" x14ac:dyDescent="0.3">
      <c r="A47" s="631" t="s">
        <v>345</v>
      </c>
      <c r="B47" s="612"/>
      <c r="C47" s="613"/>
      <c r="D47" s="632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</row>
    <row r="48" spans="1:30" s="43" customFormat="1" ht="16.5" hidden="1" customHeight="1" x14ac:dyDescent="0.3">
      <c r="A48" s="220" t="s">
        <v>117</v>
      </c>
      <c r="B48" s="207">
        <v>9770</v>
      </c>
      <c r="C48" s="221" t="s">
        <v>330</v>
      </c>
      <c r="D48" s="222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</row>
    <row r="49" spans="1:30" s="43" customFormat="1" ht="18" hidden="1" customHeight="1" x14ac:dyDescent="0.3">
      <c r="A49" s="180">
        <v>17100000000</v>
      </c>
      <c r="B49" s="223"/>
      <c r="C49" s="224" t="s">
        <v>329</v>
      </c>
      <c r="D49" s="222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</row>
    <row r="50" spans="1:30" s="43" customFormat="1" ht="21.75" hidden="1" customHeight="1" x14ac:dyDescent="0.3">
      <c r="A50" s="206" t="s">
        <v>117</v>
      </c>
      <c r="B50" s="207">
        <v>9770</v>
      </c>
      <c r="C50" s="208" t="s">
        <v>330</v>
      </c>
      <c r="D50" s="209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</row>
    <row r="51" spans="1:30" s="43" customFormat="1" ht="24.75" hidden="1" customHeight="1" x14ac:dyDescent="0.3">
      <c r="A51" s="210" t="s">
        <v>340</v>
      </c>
      <c r="B51" s="211"/>
      <c r="C51" s="211" t="s">
        <v>341</v>
      </c>
      <c r="D51" s="209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</row>
    <row r="52" spans="1:30" s="43" customFormat="1" ht="81.75" hidden="1" customHeight="1" x14ac:dyDescent="0.3">
      <c r="A52" s="598" t="s">
        <v>342</v>
      </c>
      <c r="B52" s="599"/>
      <c r="C52" s="600"/>
      <c r="D52" s="209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</row>
    <row r="53" spans="1:30" s="43" customFormat="1" ht="26.25" hidden="1" customHeight="1" x14ac:dyDescent="0.3">
      <c r="A53" s="633"/>
      <c r="B53" s="634"/>
      <c r="C53" s="634"/>
      <c r="D53" s="225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</row>
    <row r="54" spans="1:30" s="43" customFormat="1" ht="25.5" hidden="1" customHeight="1" x14ac:dyDescent="0.3">
      <c r="A54" s="220" t="s">
        <v>117</v>
      </c>
      <c r="B54" s="207">
        <v>9770</v>
      </c>
      <c r="C54" s="221" t="s">
        <v>330</v>
      </c>
      <c r="D54" s="226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</row>
    <row r="55" spans="1:30" s="43" customFormat="1" ht="26.25" hidden="1" customHeight="1" x14ac:dyDescent="0.3">
      <c r="A55" s="180">
        <v>17100000000</v>
      </c>
      <c r="B55" s="223"/>
      <c r="C55" s="224" t="s">
        <v>329</v>
      </c>
      <c r="D55" s="226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</row>
    <row r="56" spans="1:30" s="43" customFormat="1" ht="16.899999999999999" hidden="1" customHeight="1" x14ac:dyDescent="0.3">
      <c r="A56" s="635"/>
      <c r="B56" s="636"/>
      <c r="C56" s="636"/>
      <c r="D56" s="227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</row>
    <row r="57" spans="1:30" s="43" customFormat="1" ht="39.75" customHeight="1" x14ac:dyDescent="0.3">
      <c r="A57" s="212" t="s">
        <v>268</v>
      </c>
      <c r="B57" s="207">
        <v>9800</v>
      </c>
      <c r="C57" s="213" t="s">
        <v>269</v>
      </c>
      <c r="D57" s="209">
        <f>SUM(D58)</f>
        <v>3422400</v>
      </c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</row>
    <row r="58" spans="1:30" s="43" customFormat="1" ht="33.75" customHeight="1" x14ac:dyDescent="0.3">
      <c r="A58" s="214" t="s">
        <v>488</v>
      </c>
      <c r="B58" s="207"/>
      <c r="C58" s="215" t="s">
        <v>343</v>
      </c>
      <c r="D58" s="209">
        <f>SUM(D59:D61)</f>
        <v>3422400</v>
      </c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</row>
    <row r="59" spans="1:30" s="43" customFormat="1" ht="60" customHeight="1" x14ac:dyDescent="0.3">
      <c r="A59" s="598" t="s">
        <v>504</v>
      </c>
      <c r="B59" s="599"/>
      <c r="C59" s="600"/>
      <c r="D59" s="209">
        <v>140400</v>
      </c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</row>
    <row r="60" spans="1:30" s="43" customFormat="1" ht="60" customHeight="1" x14ac:dyDescent="0.3">
      <c r="A60" s="598" t="s">
        <v>500</v>
      </c>
      <c r="B60" s="599"/>
      <c r="C60" s="600"/>
      <c r="D60" s="209">
        <v>1073600</v>
      </c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</row>
    <row r="61" spans="1:30" s="43" customFormat="1" ht="60" customHeight="1" x14ac:dyDescent="0.3">
      <c r="A61" s="598" t="s">
        <v>501</v>
      </c>
      <c r="B61" s="599"/>
      <c r="C61" s="600"/>
      <c r="D61" s="209">
        <v>2208400</v>
      </c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</row>
    <row r="62" spans="1:30" s="43" customFormat="1" ht="16.149999999999999" customHeight="1" x14ac:dyDescent="0.3">
      <c r="A62" s="608"/>
      <c r="B62" s="609"/>
      <c r="C62" s="609"/>
      <c r="D62" s="227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</row>
    <row r="63" spans="1:30" s="43" customFormat="1" ht="28.5" customHeight="1" x14ac:dyDescent="0.3">
      <c r="A63" s="182" t="s">
        <v>331</v>
      </c>
      <c r="B63" s="228" t="s">
        <v>331</v>
      </c>
      <c r="C63" s="207" t="s">
        <v>346</v>
      </c>
      <c r="D63" s="229">
        <f>SUM(D64:D65)</f>
        <v>4730000</v>
      </c>
      <c r="F63" s="85">
        <f>SUM(D30,D31,D34,D48)</f>
        <v>0</v>
      </c>
    </row>
    <row r="64" spans="1:30" s="43" customFormat="1" ht="20.25" x14ac:dyDescent="0.3">
      <c r="A64" s="182" t="s">
        <v>331</v>
      </c>
      <c r="B64" s="228" t="s">
        <v>331</v>
      </c>
      <c r="C64" s="211" t="s">
        <v>333</v>
      </c>
      <c r="D64" s="209">
        <f>SUM(D39)</f>
        <v>1307600</v>
      </c>
    </row>
    <row r="65" spans="1:6" s="43" customFormat="1" ht="20.25" x14ac:dyDescent="0.3">
      <c r="A65" s="184" t="s">
        <v>331</v>
      </c>
      <c r="B65" s="230" t="s">
        <v>331</v>
      </c>
      <c r="C65" s="231" t="s">
        <v>334</v>
      </c>
      <c r="D65" s="508">
        <f>SUM(D50,D57)</f>
        <v>3422400</v>
      </c>
    </row>
    <row r="66" spans="1:6" ht="14.25" customHeight="1" x14ac:dyDescent="0.3">
      <c r="A66" s="186"/>
      <c r="B66" s="186"/>
      <c r="C66" s="187"/>
      <c r="D66" s="188"/>
    </row>
    <row r="67" spans="1:6" ht="9" customHeight="1" x14ac:dyDescent="0.3">
      <c r="A67" s="186"/>
      <c r="B67" s="186"/>
      <c r="C67" s="187"/>
      <c r="D67" s="188"/>
    </row>
    <row r="68" spans="1:6" ht="74.25" customHeight="1" x14ac:dyDescent="0.35">
      <c r="A68" s="232" t="s">
        <v>348</v>
      </c>
      <c r="B68" s="232"/>
      <c r="C68" s="232"/>
      <c r="D68" s="188"/>
    </row>
    <row r="69" spans="1:6" s="233" customFormat="1" ht="26.25" hidden="1" customHeight="1" x14ac:dyDescent="0.35">
      <c r="A69" s="232"/>
      <c r="B69" s="232"/>
      <c r="C69" s="232"/>
      <c r="D69" s="232"/>
      <c r="E69" s="232"/>
      <c r="F69" s="232"/>
    </row>
    <row r="70" spans="1:6" ht="20.25" x14ac:dyDescent="0.3">
      <c r="A70" s="186"/>
      <c r="B70" s="186"/>
      <c r="C70" s="187"/>
      <c r="D70" s="188"/>
    </row>
    <row r="71" spans="1:6" ht="20.25" x14ac:dyDescent="0.3">
      <c r="A71" s="610"/>
      <c r="B71" s="611"/>
      <c r="C71" s="611"/>
      <c r="D71" s="611"/>
    </row>
    <row r="72" spans="1:6" ht="20.25" x14ac:dyDescent="0.3">
      <c r="A72" s="186"/>
      <c r="B72" s="186"/>
      <c r="C72" s="187"/>
      <c r="D72" s="188"/>
    </row>
  </sheetData>
  <mergeCells count="37">
    <mergeCell ref="A43:C43"/>
    <mergeCell ref="A60:C60"/>
    <mergeCell ref="A61:C61"/>
    <mergeCell ref="A53:C53"/>
    <mergeCell ref="A56:C56"/>
    <mergeCell ref="A59:C59"/>
    <mergeCell ref="A62:C62"/>
    <mergeCell ref="A71:D71"/>
    <mergeCell ref="A52:C52"/>
    <mergeCell ref="B18:C18"/>
    <mergeCell ref="B19:C19"/>
    <mergeCell ref="B20:C20"/>
    <mergeCell ref="A23:D23"/>
    <mergeCell ref="A25:A26"/>
    <mergeCell ref="B25:B26"/>
    <mergeCell ref="C25:C26"/>
    <mergeCell ref="D25:D26"/>
    <mergeCell ref="A28:D28"/>
    <mergeCell ref="A31:C31"/>
    <mergeCell ref="A38:C38"/>
    <mergeCell ref="A44:C44"/>
    <mergeCell ref="A47:D47"/>
    <mergeCell ref="A41:C41"/>
    <mergeCell ref="A42:C42"/>
    <mergeCell ref="B16:C16"/>
    <mergeCell ref="B17:C17"/>
    <mergeCell ref="A12:A13"/>
    <mergeCell ref="B12:C13"/>
    <mergeCell ref="D12:D13"/>
    <mergeCell ref="B14:C14"/>
    <mergeCell ref="A15:D15"/>
    <mergeCell ref="A9:D9"/>
    <mergeCell ref="C2:D2"/>
    <mergeCell ref="C3:D3"/>
    <mergeCell ref="C4:D4"/>
    <mergeCell ref="B6:C6"/>
    <mergeCell ref="B7:C7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3</oddHeader>
  </headerFooter>
  <rowBreaks count="1" manualBreakCount="1">
    <brk id="6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zoomScaleSheetLayoutView="100" workbookViewId="0">
      <selection activeCell="C2" sqref="C2"/>
    </sheetView>
  </sheetViews>
  <sheetFormatPr defaultColWidth="9.140625" defaultRowHeight="15" x14ac:dyDescent="0.2"/>
  <cols>
    <col min="1" max="1" width="13.140625" style="419" customWidth="1"/>
    <col min="2" max="2" width="14.140625" style="419" customWidth="1"/>
    <col min="3" max="3" width="13.140625" style="419" customWidth="1"/>
    <col min="4" max="4" width="42.7109375" style="419" customWidth="1"/>
    <col min="5" max="5" width="52.42578125" style="419" customWidth="1"/>
    <col min="6" max="6" width="12.7109375" style="419" customWidth="1"/>
    <col min="7" max="7" width="10.28515625" style="419" customWidth="1"/>
    <col min="8" max="8" width="13.28515625" style="419" customWidth="1"/>
    <col min="9" max="9" width="14.85546875" style="419" customWidth="1"/>
    <col min="10" max="10" width="10.5703125" style="419" customWidth="1"/>
    <col min="11" max="16384" width="9.140625" style="419"/>
  </cols>
  <sheetData>
    <row r="1" spans="1:10" ht="36" customHeight="1" x14ac:dyDescent="0.25">
      <c r="A1" s="418"/>
      <c r="B1" s="418"/>
      <c r="C1" s="418"/>
      <c r="D1" s="418"/>
      <c r="E1" s="418"/>
      <c r="F1" s="418"/>
      <c r="G1" s="418"/>
      <c r="H1" s="418"/>
    </row>
    <row r="2" spans="1:10" ht="15.75" x14ac:dyDescent="0.25">
      <c r="A2" s="418"/>
      <c r="B2" s="418"/>
      <c r="C2" s="418"/>
      <c r="D2" s="418"/>
      <c r="E2" s="418"/>
      <c r="F2" s="418"/>
      <c r="G2" s="418"/>
      <c r="H2" s="418"/>
    </row>
    <row r="3" spans="1:10" ht="15.75" x14ac:dyDescent="0.25">
      <c r="A3" s="418"/>
      <c r="B3" s="418"/>
      <c r="C3" s="418"/>
      <c r="D3" s="418"/>
      <c r="E3" s="418"/>
      <c r="F3" s="418"/>
      <c r="G3" s="418"/>
      <c r="H3" s="418"/>
    </row>
    <row r="4" spans="1:10" ht="15.75" x14ac:dyDescent="0.25">
      <c r="A4" s="420" t="s">
        <v>418</v>
      </c>
      <c r="B4" s="418"/>
      <c r="C4" s="418"/>
      <c r="D4" s="418"/>
      <c r="E4" s="418"/>
      <c r="F4" s="418"/>
      <c r="G4" s="418"/>
      <c r="H4" s="418"/>
    </row>
    <row r="5" spans="1:10" ht="15.75" x14ac:dyDescent="0.25">
      <c r="A5" s="421" t="s">
        <v>207</v>
      </c>
      <c r="B5" s="418"/>
      <c r="C5" s="418"/>
      <c r="D5" s="418"/>
      <c r="E5" s="418"/>
      <c r="F5" s="418"/>
      <c r="G5" s="418"/>
      <c r="H5" s="418"/>
    </row>
    <row r="6" spans="1:10" ht="15.75" x14ac:dyDescent="0.25">
      <c r="A6" s="418"/>
      <c r="B6" s="418"/>
      <c r="C6" s="418"/>
      <c r="D6" s="418"/>
      <c r="E6" s="418"/>
      <c r="F6" s="418"/>
      <c r="G6" s="418"/>
      <c r="H6" s="418"/>
    </row>
    <row r="7" spans="1:10" ht="18.75" x14ac:dyDescent="0.3">
      <c r="A7" s="418"/>
      <c r="B7" s="418"/>
      <c r="C7" s="418"/>
      <c r="D7" s="418"/>
      <c r="E7" s="418"/>
      <c r="F7" s="418"/>
      <c r="G7" s="418"/>
      <c r="H7" s="418"/>
      <c r="I7" s="422"/>
      <c r="J7" s="422"/>
    </row>
    <row r="8" spans="1:10" ht="18.75" x14ac:dyDescent="0.3">
      <c r="A8" s="418"/>
      <c r="B8" s="418"/>
      <c r="C8" s="418"/>
      <c r="D8" s="418"/>
      <c r="E8" s="418"/>
      <c r="F8" s="418"/>
      <c r="G8" s="418"/>
      <c r="H8" s="418"/>
      <c r="I8" s="422"/>
      <c r="J8" s="422"/>
    </row>
    <row r="10" spans="1:10" ht="15.75" customHeight="1" x14ac:dyDescent="0.3">
      <c r="A10" s="422"/>
      <c r="B10" s="422"/>
      <c r="C10" s="422"/>
      <c r="D10" s="422"/>
      <c r="E10" s="422"/>
      <c r="F10" s="422"/>
      <c r="G10" s="422"/>
      <c r="H10" s="422"/>
      <c r="I10" s="422"/>
      <c r="J10" s="422" t="s">
        <v>0</v>
      </c>
    </row>
    <row r="11" spans="1:10" s="424" customFormat="1" ht="114" customHeight="1" x14ac:dyDescent="0.2">
      <c r="A11" s="423" t="s">
        <v>208</v>
      </c>
      <c r="B11" s="423" t="s">
        <v>209</v>
      </c>
      <c r="C11" s="423" t="s">
        <v>180</v>
      </c>
      <c r="D11" s="423" t="s">
        <v>210</v>
      </c>
      <c r="E11" s="423" t="s">
        <v>471</v>
      </c>
      <c r="F11" s="423" t="s">
        <v>472</v>
      </c>
      <c r="G11" s="423" t="s">
        <v>473</v>
      </c>
      <c r="H11" s="423" t="s">
        <v>474</v>
      </c>
      <c r="I11" s="423" t="s">
        <v>475</v>
      </c>
      <c r="J11" s="423" t="s">
        <v>476</v>
      </c>
    </row>
    <row r="12" spans="1:10" s="426" customFormat="1" ht="19.5" customHeight="1" x14ac:dyDescent="0.2">
      <c r="A12" s="425">
        <v>1</v>
      </c>
      <c r="B12" s="425">
        <v>2</v>
      </c>
      <c r="C12" s="425">
        <v>3</v>
      </c>
      <c r="D12" s="425">
        <v>4</v>
      </c>
      <c r="E12" s="425">
        <v>5</v>
      </c>
      <c r="F12" s="425">
        <v>6</v>
      </c>
      <c r="G12" s="425">
        <v>7</v>
      </c>
      <c r="H12" s="425">
        <v>8</v>
      </c>
      <c r="I12" s="425">
        <v>9</v>
      </c>
      <c r="J12" s="425">
        <v>10</v>
      </c>
    </row>
    <row r="13" spans="1:10" s="424" customFormat="1" ht="44.25" hidden="1" customHeight="1" x14ac:dyDescent="0.3">
      <c r="A13" s="57" t="s">
        <v>87</v>
      </c>
      <c r="B13" s="57"/>
      <c r="C13" s="57"/>
      <c r="D13" s="427" t="s">
        <v>81</v>
      </c>
      <c r="E13" s="428"/>
      <c r="F13" s="429"/>
      <c r="G13" s="429"/>
      <c r="H13" s="429"/>
      <c r="I13" s="429">
        <f>SUM(I14)</f>
        <v>0</v>
      </c>
      <c r="J13" s="429"/>
    </row>
    <row r="14" spans="1:10" s="430" customFormat="1" ht="44.25" hidden="1" customHeight="1" x14ac:dyDescent="0.3">
      <c r="A14" s="57" t="s">
        <v>88</v>
      </c>
      <c r="B14" s="57"/>
      <c r="C14" s="57"/>
      <c r="D14" s="427" t="s">
        <v>81</v>
      </c>
      <c r="E14" s="428"/>
      <c r="F14" s="429"/>
      <c r="G14" s="429"/>
      <c r="H14" s="429"/>
      <c r="I14" s="429">
        <f>SUM(I15:I19)</f>
        <v>0</v>
      </c>
      <c r="J14" s="429"/>
    </row>
    <row r="15" spans="1:10" s="430" customFormat="1" ht="51" hidden="1" customHeight="1" x14ac:dyDescent="0.3">
      <c r="A15" s="125"/>
      <c r="B15" s="92"/>
      <c r="C15" s="92"/>
      <c r="D15" s="126"/>
      <c r="E15" s="431"/>
      <c r="F15" s="432"/>
      <c r="G15" s="432"/>
      <c r="H15" s="432"/>
      <c r="I15" s="432"/>
      <c r="J15" s="432"/>
    </row>
    <row r="16" spans="1:10" s="435" customFormat="1" ht="23.25" hidden="1" customHeight="1" x14ac:dyDescent="0.3">
      <c r="A16" s="125"/>
      <c r="B16" s="92"/>
      <c r="C16" s="92"/>
      <c r="D16" s="126"/>
      <c r="E16" s="433"/>
      <c r="F16" s="434"/>
      <c r="G16" s="434"/>
      <c r="H16" s="434"/>
      <c r="I16" s="432"/>
      <c r="J16" s="434"/>
    </row>
    <row r="17" spans="1:10" s="430" customFormat="1" ht="28.5" hidden="1" customHeight="1" x14ac:dyDescent="0.3">
      <c r="A17" s="92"/>
      <c r="B17" s="92"/>
      <c r="C17" s="92"/>
      <c r="D17" s="436"/>
      <c r="E17" s="437"/>
      <c r="F17" s="432"/>
      <c r="G17" s="432"/>
      <c r="H17" s="432"/>
      <c r="I17" s="432"/>
      <c r="J17" s="432"/>
    </row>
    <row r="18" spans="1:10" s="435" customFormat="1" ht="39.75" hidden="1" customHeight="1" x14ac:dyDescent="0.3">
      <c r="A18" s="64"/>
      <c r="B18" s="64"/>
      <c r="C18" s="64"/>
      <c r="D18" s="387"/>
      <c r="E18" s="438"/>
      <c r="F18" s="434"/>
      <c r="G18" s="434"/>
      <c r="H18" s="434"/>
      <c r="I18" s="434"/>
      <c r="J18" s="434"/>
    </row>
    <row r="19" spans="1:10" s="435" customFormat="1" ht="37.5" hidden="1" customHeight="1" x14ac:dyDescent="0.3">
      <c r="A19" s="64"/>
      <c r="B19" s="64"/>
      <c r="C19" s="64"/>
      <c r="D19" s="104"/>
      <c r="E19" s="438"/>
      <c r="F19" s="434"/>
      <c r="G19" s="439"/>
      <c r="H19" s="439"/>
      <c r="I19" s="434"/>
      <c r="J19" s="440"/>
    </row>
    <row r="20" spans="1:10" s="430" customFormat="1" ht="72.75" customHeight="1" x14ac:dyDescent="0.3">
      <c r="A20" s="57" t="s">
        <v>286</v>
      </c>
      <c r="B20" s="407"/>
      <c r="C20" s="407"/>
      <c r="D20" s="462" t="s">
        <v>287</v>
      </c>
      <c r="E20" s="428"/>
      <c r="F20" s="429"/>
      <c r="G20" s="429"/>
      <c r="H20" s="429"/>
      <c r="I20" s="429">
        <f>SUM(I21)</f>
        <v>5339500</v>
      </c>
      <c r="J20" s="441"/>
    </row>
    <row r="21" spans="1:10" s="430" customFormat="1" ht="72" customHeight="1" x14ac:dyDescent="0.3">
      <c r="A21" s="57" t="s">
        <v>288</v>
      </c>
      <c r="B21" s="407"/>
      <c r="C21" s="407"/>
      <c r="D21" s="462" t="s">
        <v>287</v>
      </c>
      <c r="E21" s="428"/>
      <c r="F21" s="429"/>
      <c r="G21" s="429"/>
      <c r="H21" s="429"/>
      <c r="I21" s="429">
        <f>SUM(I22:I31)</f>
        <v>5339500</v>
      </c>
      <c r="J21" s="441"/>
    </row>
    <row r="22" spans="1:10" s="426" customFormat="1" ht="111.75" hidden="1" customHeight="1" x14ac:dyDescent="0.3">
      <c r="A22" s="154" t="s">
        <v>295</v>
      </c>
      <c r="B22" s="154" t="s">
        <v>78</v>
      </c>
      <c r="C22" s="154" t="s">
        <v>151</v>
      </c>
      <c r="D22" s="150" t="s">
        <v>150</v>
      </c>
      <c r="E22" s="528" t="s">
        <v>499</v>
      </c>
      <c r="F22" s="534"/>
      <c r="G22" s="533"/>
      <c r="H22" s="533"/>
      <c r="I22" s="533"/>
      <c r="J22" s="534"/>
    </row>
    <row r="23" spans="1:10" s="426" customFormat="1" ht="99" customHeight="1" x14ac:dyDescent="0.3">
      <c r="A23" s="409" t="s">
        <v>296</v>
      </c>
      <c r="B23" s="409" t="s">
        <v>190</v>
      </c>
      <c r="C23" s="509" t="s">
        <v>151</v>
      </c>
      <c r="D23" s="93" t="s">
        <v>297</v>
      </c>
      <c r="E23" s="527" t="s">
        <v>497</v>
      </c>
      <c r="F23" s="532"/>
      <c r="G23" s="532"/>
      <c r="H23" s="532"/>
      <c r="I23" s="533">
        <v>1100000</v>
      </c>
      <c r="J23" s="532"/>
    </row>
    <row r="24" spans="1:10" s="426" customFormat="1" ht="121.5" customHeight="1" x14ac:dyDescent="0.3">
      <c r="A24" s="409" t="s">
        <v>296</v>
      </c>
      <c r="B24" s="409" t="s">
        <v>190</v>
      </c>
      <c r="C24" s="509" t="s">
        <v>151</v>
      </c>
      <c r="D24" s="93" t="s">
        <v>297</v>
      </c>
      <c r="E24" s="527" t="s">
        <v>498</v>
      </c>
      <c r="F24" s="532"/>
      <c r="G24" s="532"/>
      <c r="H24" s="532"/>
      <c r="I24" s="533">
        <v>1500000</v>
      </c>
      <c r="J24" s="532"/>
    </row>
    <row r="25" spans="1:10" s="426" customFormat="1" ht="99" customHeight="1" x14ac:dyDescent="0.3">
      <c r="A25" s="409" t="s">
        <v>296</v>
      </c>
      <c r="B25" s="409" t="s">
        <v>190</v>
      </c>
      <c r="C25" s="509" t="s">
        <v>151</v>
      </c>
      <c r="D25" s="93" t="s">
        <v>297</v>
      </c>
      <c r="E25" s="527" t="s">
        <v>495</v>
      </c>
      <c r="F25" s="425"/>
      <c r="G25" s="425"/>
      <c r="H25" s="425"/>
      <c r="I25" s="442">
        <v>250000</v>
      </c>
      <c r="J25" s="425"/>
    </row>
    <row r="26" spans="1:10" s="426" customFormat="1" ht="101.25" customHeight="1" x14ac:dyDescent="0.3">
      <c r="A26" s="409" t="s">
        <v>296</v>
      </c>
      <c r="B26" s="409" t="s">
        <v>190</v>
      </c>
      <c r="C26" s="509" t="s">
        <v>151</v>
      </c>
      <c r="D26" s="93" t="s">
        <v>297</v>
      </c>
      <c r="E26" s="526" t="s">
        <v>494</v>
      </c>
      <c r="F26" s="425"/>
      <c r="G26" s="425"/>
      <c r="H26" s="425"/>
      <c r="I26" s="442">
        <v>500000</v>
      </c>
      <c r="J26" s="425"/>
    </row>
    <row r="27" spans="1:10" s="426" customFormat="1" ht="147.75" customHeight="1" x14ac:dyDescent="0.3">
      <c r="A27" s="525" t="s">
        <v>489</v>
      </c>
      <c r="B27" s="525" t="s">
        <v>490</v>
      </c>
      <c r="C27" s="509" t="s">
        <v>151</v>
      </c>
      <c r="D27" s="93" t="s">
        <v>491</v>
      </c>
      <c r="E27" s="527" t="s">
        <v>496</v>
      </c>
      <c r="F27" s="425"/>
      <c r="G27" s="425"/>
      <c r="H27" s="425"/>
      <c r="I27" s="442">
        <v>449500</v>
      </c>
      <c r="J27" s="425"/>
    </row>
    <row r="28" spans="1:10" s="426" customFormat="1" ht="125.25" customHeight="1" x14ac:dyDescent="0.3">
      <c r="A28" s="525" t="s">
        <v>489</v>
      </c>
      <c r="B28" s="525" t="s">
        <v>490</v>
      </c>
      <c r="C28" s="509" t="s">
        <v>151</v>
      </c>
      <c r="D28" s="93" t="s">
        <v>491</v>
      </c>
      <c r="E28" s="527" t="s">
        <v>502</v>
      </c>
      <c r="F28" s="425"/>
      <c r="G28" s="425"/>
      <c r="H28" s="425"/>
      <c r="I28" s="442">
        <v>1540000</v>
      </c>
      <c r="J28" s="425"/>
    </row>
    <row r="29" spans="1:10" s="426" customFormat="1" ht="44.25" hidden="1" customHeight="1" x14ac:dyDescent="0.3">
      <c r="A29" s="443"/>
      <c r="B29" s="485"/>
      <c r="C29" s="485"/>
      <c r="D29" s="66"/>
      <c r="E29" s="529"/>
      <c r="F29" s="425"/>
      <c r="G29" s="425"/>
      <c r="H29" s="425"/>
      <c r="I29" s="442"/>
      <c r="J29" s="425"/>
    </row>
    <row r="30" spans="1:10" s="446" customFormat="1" ht="19.5" hidden="1" customHeight="1" x14ac:dyDescent="0.2">
      <c r="A30" s="444"/>
      <c r="B30" s="444"/>
      <c r="C30" s="444"/>
      <c r="D30" s="444"/>
      <c r="E30" s="444"/>
      <c r="F30" s="444"/>
      <c r="G30" s="444"/>
      <c r="H30" s="444"/>
      <c r="I30" s="445"/>
      <c r="J30" s="444"/>
    </row>
    <row r="31" spans="1:10" s="446" customFormat="1" ht="19.5" hidden="1" customHeight="1" x14ac:dyDescent="0.2">
      <c r="A31" s="444"/>
      <c r="B31" s="444"/>
      <c r="C31" s="444"/>
      <c r="D31" s="444"/>
      <c r="E31" s="444"/>
      <c r="F31" s="444"/>
      <c r="G31" s="444"/>
      <c r="H31" s="444"/>
      <c r="I31" s="445"/>
      <c r="J31" s="444"/>
    </row>
    <row r="32" spans="1:10" s="435" customFormat="1" ht="44.25" hidden="1" customHeight="1" x14ac:dyDescent="0.3">
      <c r="A32" s="65" t="s">
        <v>129</v>
      </c>
      <c r="B32" s="65"/>
      <c r="C32" s="65"/>
      <c r="D32" s="67" t="s">
        <v>82</v>
      </c>
      <c r="E32" s="447"/>
      <c r="F32" s="447"/>
      <c r="G32" s="447"/>
      <c r="H32" s="447"/>
      <c r="I32" s="448">
        <f>I33</f>
        <v>0</v>
      </c>
      <c r="J32" s="448"/>
    </row>
    <row r="33" spans="1:10" s="449" customFormat="1" ht="40.5" hidden="1" customHeight="1" x14ac:dyDescent="0.3">
      <c r="A33" s="65" t="s">
        <v>128</v>
      </c>
      <c r="B33" s="65"/>
      <c r="C33" s="65"/>
      <c r="D33" s="67" t="s">
        <v>82</v>
      </c>
      <c r="E33" s="447"/>
      <c r="F33" s="447"/>
      <c r="G33" s="447"/>
      <c r="H33" s="447"/>
      <c r="I33" s="448">
        <f>SUM(I34,I36)</f>
        <v>0</v>
      </c>
      <c r="J33" s="448"/>
    </row>
    <row r="34" spans="1:10" s="453" customFormat="1" ht="117.75" hidden="1" customHeight="1" x14ac:dyDescent="0.3">
      <c r="A34" s="374" t="s">
        <v>460</v>
      </c>
      <c r="B34" s="64" t="s">
        <v>190</v>
      </c>
      <c r="C34" s="64" t="s">
        <v>151</v>
      </c>
      <c r="D34" s="66" t="s">
        <v>461</v>
      </c>
      <c r="E34" s="450" t="s">
        <v>462</v>
      </c>
      <c r="F34" s="451"/>
      <c r="G34" s="451"/>
      <c r="H34" s="451"/>
      <c r="I34" s="452"/>
      <c r="J34" s="452"/>
    </row>
    <row r="35" spans="1:10" s="453" customFormat="1" ht="40.5" hidden="1" customHeight="1" x14ac:dyDescent="0.3">
      <c r="A35" s="454" t="s">
        <v>463</v>
      </c>
      <c r="B35" s="455">
        <v>1020</v>
      </c>
      <c r="C35" s="456"/>
      <c r="D35" s="457" t="s">
        <v>464</v>
      </c>
      <c r="E35" s="450"/>
      <c r="F35" s="451"/>
      <c r="G35" s="451"/>
      <c r="H35" s="451"/>
      <c r="I35" s="452"/>
      <c r="J35" s="452"/>
    </row>
    <row r="36" spans="1:10" s="453" customFormat="1" ht="40.5" hidden="1" customHeight="1" x14ac:dyDescent="0.3">
      <c r="A36" s="454" t="s">
        <v>231</v>
      </c>
      <c r="B36" s="455">
        <v>1021</v>
      </c>
      <c r="C36" s="458" t="s">
        <v>42</v>
      </c>
      <c r="D36" s="459" t="s">
        <v>465</v>
      </c>
      <c r="E36" s="460"/>
      <c r="F36" s="460"/>
      <c r="G36" s="460"/>
      <c r="H36" s="460"/>
      <c r="I36" s="452"/>
      <c r="J36" s="452"/>
    </row>
    <row r="37" spans="1:10" s="465" customFormat="1" ht="46.5" hidden="1" customHeight="1" x14ac:dyDescent="0.3">
      <c r="A37" s="57"/>
      <c r="B37" s="57"/>
      <c r="C37" s="57"/>
      <c r="D37" s="462"/>
      <c r="E37" s="463"/>
      <c r="F37" s="463"/>
      <c r="G37" s="463"/>
      <c r="H37" s="463"/>
      <c r="I37" s="464">
        <f>SUM(I38)</f>
        <v>0</v>
      </c>
      <c r="J37" s="464"/>
    </row>
    <row r="38" spans="1:10" s="465" customFormat="1" ht="45.75" hidden="1" customHeight="1" x14ac:dyDescent="0.3">
      <c r="A38" s="57"/>
      <c r="B38" s="57"/>
      <c r="C38" s="57"/>
      <c r="D38" s="462"/>
      <c r="E38" s="463"/>
      <c r="F38" s="463"/>
      <c r="G38" s="463"/>
      <c r="H38" s="463"/>
      <c r="I38" s="464">
        <f>SUM(I39)</f>
        <v>0</v>
      </c>
      <c r="J38" s="464"/>
    </row>
    <row r="39" spans="1:10" s="449" customFormat="1" ht="97.5" hidden="1" customHeight="1" x14ac:dyDescent="0.3">
      <c r="A39" s="466" t="s">
        <v>466</v>
      </c>
      <c r="B39" s="466" t="s">
        <v>467</v>
      </c>
      <c r="C39" s="467" t="s">
        <v>183</v>
      </c>
      <c r="D39" s="101" t="s">
        <v>468</v>
      </c>
      <c r="E39" s="450"/>
      <c r="F39" s="451"/>
      <c r="G39" s="451"/>
      <c r="H39" s="451"/>
      <c r="I39" s="452"/>
      <c r="J39" s="468"/>
    </row>
    <row r="40" spans="1:10" s="449" customFormat="1" ht="40.5" hidden="1" customHeight="1" x14ac:dyDescent="0.3">
      <c r="A40" s="64" t="s">
        <v>130</v>
      </c>
      <c r="B40" s="64" t="s">
        <v>84</v>
      </c>
      <c r="C40" s="64" t="s">
        <v>40</v>
      </c>
      <c r="D40" s="66" t="s">
        <v>469</v>
      </c>
      <c r="E40" s="438"/>
      <c r="F40" s="434"/>
      <c r="G40" s="439"/>
      <c r="H40" s="439"/>
      <c r="I40" s="434"/>
      <c r="J40" s="434"/>
    </row>
    <row r="41" spans="1:10" s="449" customFormat="1" ht="64.5" hidden="1" customHeight="1" x14ac:dyDescent="0.3">
      <c r="A41" s="381" t="s">
        <v>376</v>
      </c>
      <c r="B41" s="381" t="s">
        <v>377</v>
      </c>
      <c r="C41" s="400" t="s">
        <v>359</v>
      </c>
      <c r="D41" s="461" t="s">
        <v>378</v>
      </c>
      <c r="E41" s="438"/>
      <c r="F41" s="434"/>
      <c r="G41" s="439"/>
      <c r="H41" s="439"/>
      <c r="I41" s="434"/>
      <c r="J41" s="434"/>
    </row>
    <row r="42" spans="1:10" s="449" customFormat="1" ht="138.75" hidden="1" customHeight="1" x14ac:dyDescent="0.3">
      <c r="A42" s="381"/>
      <c r="B42" s="381"/>
      <c r="C42" s="400"/>
      <c r="D42" s="469" t="s">
        <v>470</v>
      </c>
      <c r="E42" s="438"/>
      <c r="F42" s="434"/>
      <c r="G42" s="439"/>
      <c r="H42" s="439"/>
      <c r="I42" s="470"/>
      <c r="J42" s="434"/>
    </row>
    <row r="43" spans="1:10" s="465" customFormat="1" ht="46.5" hidden="1" customHeight="1" x14ac:dyDescent="0.3">
      <c r="A43" s="57" t="s">
        <v>21</v>
      </c>
      <c r="B43" s="57"/>
      <c r="C43" s="57"/>
      <c r="D43" s="462"/>
      <c r="E43" s="463"/>
      <c r="F43" s="463"/>
      <c r="G43" s="463"/>
      <c r="H43" s="463"/>
      <c r="I43" s="464">
        <f>SUM(I44)</f>
        <v>0</v>
      </c>
      <c r="J43" s="464"/>
    </row>
    <row r="44" spans="1:10" s="465" customFormat="1" ht="46.5" hidden="1" customHeight="1" x14ac:dyDescent="0.3">
      <c r="A44" s="57" t="s">
        <v>22</v>
      </c>
      <c r="B44" s="57"/>
      <c r="C44" s="57"/>
      <c r="D44" s="462"/>
      <c r="E44" s="463"/>
      <c r="F44" s="463"/>
      <c r="G44" s="463"/>
      <c r="H44" s="463"/>
      <c r="I44" s="464">
        <f>SUM(I45:I49)</f>
        <v>0</v>
      </c>
      <c r="J44" s="464"/>
    </row>
    <row r="45" spans="1:10" s="449" customFormat="1" ht="138.75" hidden="1" customHeight="1" x14ac:dyDescent="0.3">
      <c r="A45" s="381"/>
      <c r="B45" s="381"/>
      <c r="C45" s="400"/>
      <c r="D45" s="471"/>
      <c r="E45" s="438"/>
      <c r="F45" s="434"/>
      <c r="G45" s="439"/>
      <c r="H45" s="439"/>
      <c r="I45" s="472"/>
      <c r="J45" s="434"/>
    </row>
    <row r="46" spans="1:10" s="449" customFormat="1" ht="138.75" hidden="1" customHeight="1" x14ac:dyDescent="0.3">
      <c r="A46" s="381"/>
      <c r="B46" s="381"/>
      <c r="C46" s="400"/>
      <c r="D46" s="471"/>
      <c r="E46" s="438"/>
      <c r="F46" s="434"/>
      <c r="G46" s="439"/>
      <c r="H46" s="439"/>
      <c r="I46" s="472"/>
      <c r="J46" s="434"/>
    </row>
    <row r="47" spans="1:10" s="449" customFormat="1" ht="43.5" hidden="1" customHeight="1" x14ac:dyDescent="0.3">
      <c r="A47" s="65" t="s">
        <v>119</v>
      </c>
      <c r="B47" s="65"/>
      <c r="C47" s="65"/>
      <c r="D47" s="67" t="s">
        <v>83</v>
      </c>
      <c r="E47" s="447"/>
      <c r="F47" s="447"/>
      <c r="G47" s="447"/>
      <c r="H47" s="447"/>
      <c r="I47" s="448">
        <f>SUM(I48)</f>
        <v>0</v>
      </c>
      <c r="J47" s="473"/>
    </row>
    <row r="48" spans="1:10" s="449" customFormat="1" ht="45" hidden="1" customHeight="1" x14ac:dyDescent="0.3">
      <c r="A48" s="65" t="s">
        <v>120</v>
      </c>
      <c r="B48" s="65"/>
      <c r="C48" s="65"/>
      <c r="D48" s="67" t="s">
        <v>83</v>
      </c>
      <c r="E48" s="447"/>
      <c r="F48" s="447"/>
      <c r="G48" s="447"/>
      <c r="H48" s="447"/>
      <c r="I48" s="448">
        <f>SUM(I49)</f>
        <v>0</v>
      </c>
      <c r="J48" s="473"/>
    </row>
    <row r="49" spans="1:10" s="449" customFormat="1" ht="41.25" hidden="1" customHeight="1" x14ac:dyDescent="0.3">
      <c r="A49" s="64" t="s">
        <v>118</v>
      </c>
      <c r="B49" s="64" t="s">
        <v>84</v>
      </c>
      <c r="C49" s="64" t="s">
        <v>40</v>
      </c>
      <c r="D49" s="66"/>
      <c r="E49" s="451"/>
      <c r="F49" s="451"/>
      <c r="G49" s="451"/>
      <c r="H49" s="451"/>
      <c r="I49" s="452"/>
      <c r="J49" s="474"/>
    </row>
    <row r="50" spans="1:10" s="465" customFormat="1" ht="34.5" customHeight="1" x14ac:dyDescent="0.3">
      <c r="A50" s="530" t="s">
        <v>331</v>
      </c>
      <c r="B50" s="530" t="s">
        <v>331</v>
      </c>
      <c r="C50" s="530" t="s">
        <v>331</v>
      </c>
      <c r="D50" s="475" t="s">
        <v>181</v>
      </c>
      <c r="E50" s="530" t="s">
        <v>331</v>
      </c>
      <c r="F50" s="530" t="s">
        <v>331</v>
      </c>
      <c r="G50" s="476"/>
      <c r="H50" s="476"/>
      <c r="I50" s="531">
        <f>SUM(I14,I21,I33,I38,I44,I48)</f>
        <v>5339500</v>
      </c>
      <c r="J50" s="530" t="s">
        <v>331</v>
      </c>
    </row>
    <row r="51" spans="1:10" ht="47.25" customHeight="1" x14ac:dyDescent="0.3">
      <c r="A51" s="477"/>
      <c r="B51" s="477"/>
      <c r="C51" s="477"/>
      <c r="D51" s="422"/>
      <c r="E51" s="422"/>
      <c r="F51" s="422"/>
      <c r="G51" s="422"/>
      <c r="H51" s="422"/>
      <c r="I51" s="422"/>
      <c r="J51" s="422"/>
    </row>
    <row r="52" spans="1:10" ht="66.75" customHeight="1" x14ac:dyDescent="0.3">
      <c r="A52" s="477"/>
      <c r="B52" s="477"/>
      <c r="C52" s="477"/>
      <c r="D52" s="478"/>
      <c r="E52" s="478"/>
      <c r="F52" s="478"/>
      <c r="G52" s="478"/>
      <c r="H52" s="478"/>
      <c r="I52" s="418"/>
      <c r="J52" s="418"/>
    </row>
    <row r="53" spans="1:10" ht="18.75" x14ac:dyDescent="0.3">
      <c r="A53" s="477"/>
      <c r="B53" s="477"/>
      <c r="C53" s="477"/>
      <c r="D53" s="422"/>
      <c r="E53" s="422"/>
      <c r="F53" s="422"/>
      <c r="G53" s="422"/>
      <c r="H53" s="422"/>
      <c r="I53" s="418"/>
      <c r="J53" s="418"/>
    </row>
    <row r="54" spans="1:10" ht="20.25" x14ac:dyDescent="0.3">
      <c r="A54" s="479"/>
      <c r="B54" s="479"/>
      <c r="C54" s="479"/>
      <c r="D54" s="480"/>
      <c r="E54" s="480"/>
      <c r="F54" s="480"/>
      <c r="G54" s="480"/>
      <c r="H54" s="480"/>
      <c r="I54" s="418"/>
      <c r="J54" s="418"/>
    </row>
    <row r="55" spans="1:10" ht="15.75" x14ac:dyDescent="0.25">
      <c r="I55" s="418"/>
      <c r="J55" s="418"/>
    </row>
    <row r="59" spans="1:10" ht="15.75" x14ac:dyDescent="0.2">
      <c r="E59" s="481"/>
      <c r="F59" s="482"/>
      <c r="G59" s="483"/>
      <c r="H59" s="483"/>
    </row>
    <row r="60" spans="1:10" x14ac:dyDescent="0.2">
      <c r="E60" s="481"/>
      <c r="F60" s="484"/>
      <c r="G60" s="483"/>
      <c r="H60" s="483"/>
    </row>
    <row r="61" spans="1:10" x14ac:dyDescent="0.2">
      <c r="E61" s="483"/>
      <c r="F61" s="483"/>
      <c r="G61" s="483"/>
      <c r="H61" s="483"/>
    </row>
  </sheetData>
  <pageMargins left="0.78740157480314965" right="0.19685039370078741" top="0.78740157480314965" bottom="0.27559055118110237" header="0" footer="0"/>
  <pageSetup paperSize="9" scale="70" fitToHeight="2" orientation="landscape" r:id="rId1"/>
  <headerFooter differentFirst="1" alignWithMargins="0">
    <oddHeader xml:space="preserve">&amp;C&amp;P&amp;Rпродовження додатку  4 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1"/>
  <sheetViews>
    <sheetView showZeros="0" tabSelected="1" view="pageBreakPreview" topLeftCell="A28" zoomScaleNormal="112" zoomScaleSheetLayoutView="100" workbookViewId="0">
      <selection activeCell="F99" sqref="F99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43.140625" style="13" customWidth="1"/>
    <col min="5" max="5" width="45.7109375" style="13" customWidth="1"/>
    <col min="6" max="6" width="25.7109375" style="132" customWidth="1"/>
    <col min="7" max="7" width="17.5703125" style="76" customWidth="1"/>
    <col min="8" max="8" width="18.5703125" style="77" customWidth="1"/>
    <col min="9" max="10" width="18" style="13" customWidth="1"/>
    <col min="11" max="11" width="9.140625" hidden="1" customWidth="1"/>
    <col min="12" max="12" width="21.42578125" style="13" hidden="1" customWidth="1"/>
    <col min="13" max="13" width="16" style="13" hidden="1" customWidth="1"/>
    <col min="14" max="14" width="0" style="13" hidden="1" customWidth="1"/>
    <col min="15" max="16384" width="9.140625" style="13"/>
  </cols>
  <sheetData>
    <row r="4" spans="1:13" ht="57" customHeight="1" x14ac:dyDescent="0.2"/>
    <row r="5" spans="1:13" ht="16.350000000000001" customHeight="1" x14ac:dyDescent="0.3">
      <c r="D5" s="639"/>
      <c r="E5" s="639"/>
      <c r="F5" s="639"/>
      <c r="G5" s="639"/>
      <c r="H5" s="639"/>
      <c r="I5" s="639"/>
    </row>
    <row r="6" spans="1:13" ht="18.75" x14ac:dyDescent="0.3">
      <c r="D6" s="640"/>
      <c r="E6" s="640"/>
      <c r="F6" s="640"/>
      <c r="G6" s="640"/>
      <c r="H6" s="640"/>
      <c r="I6" s="640"/>
      <c r="J6" s="640"/>
    </row>
    <row r="7" spans="1:13" ht="16.899999999999999" customHeight="1" x14ac:dyDescent="0.3">
      <c r="D7" s="364"/>
      <c r="E7" s="364"/>
      <c r="F7" s="133"/>
      <c r="G7" s="363"/>
      <c r="H7" s="364"/>
      <c r="I7" s="364"/>
      <c r="J7" s="364"/>
    </row>
    <row r="8" spans="1:13" ht="18" customHeight="1" x14ac:dyDescent="0.3">
      <c r="A8" s="134" t="s">
        <v>418</v>
      </c>
      <c r="D8" s="364"/>
      <c r="E8" s="364"/>
      <c r="F8" s="133"/>
      <c r="G8" s="363"/>
      <c r="H8" s="364"/>
      <c r="I8" s="364"/>
      <c r="J8" s="364"/>
    </row>
    <row r="9" spans="1:13" ht="17.45" customHeight="1" x14ac:dyDescent="0.3">
      <c r="A9" s="74" t="s">
        <v>207</v>
      </c>
      <c r="D9" s="364"/>
      <c r="E9" s="364"/>
      <c r="F9" s="133"/>
      <c r="G9" s="363"/>
      <c r="H9" s="364"/>
      <c r="I9" s="364"/>
      <c r="J9" s="135" t="s">
        <v>232</v>
      </c>
    </row>
    <row r="10" spans="1:13" ht="9.6" customHeight="1" x14ac:dyDescent="0.3">
      <c r="E10" s="78"/>
      <c r="F10" s="133"/>
      <c r="G10" s="363"/>
      <c r="H10" s="79"/>
    </row>
    <row r="11" spans="1:13" s="80" customFormat="1" ht="27" customHeight="1" x14ac:dyDescent="0.2">
      <c r="A11" s="641" t="s">
        <v>208</v>
      </c>
      <c r="B11" s="641" t="s">
        <v>209</v>
      </c>
      <c r="C11" s="641" t="s">
        <v>180</v>
      </c>
      <c r="D11" s="642" t="s">
        <v>210</v>
      </c>
      <c r="E11" s="643" t="s">
        <v>212</v>
      </c>
      <c r="F11" s="643" t="s">
        <v>213</v>
      </c>
      <c r="G11" s="644" t="s">
        <v>181</v>
      </c>
      <c r="H11" s="645" t="s">
        <v>62</v>
      </c>
      <c r="I11" s="637" t="s">
        <v>63</v>
      </c>
      <c r="J11" s="638"/>
    </row>
    <row r="12" spans="1:13" s="80" customFormat="1" ht="104.25" customHeight="1" x14ac:dyDescent="0.2">
      <c r="A12" s="575"/>
      <c r="B12" s="575"/>
      <c r="C12" s="575"/>
      <c r="D12" s="575"/>
      <c r="E12" s="575"/>
      <c r="F12" s="570"/>
      <c r="G12" s="575"/>
      <c r="H12" s="575"/>
      <c r="I12" s="365" t="s">
        <v>176</v>
      </c>
      <c r="J12" s="81" t="s">
        <v>182</v>
      </c>
    </row>
    <row r="13" spans="1:13" s="138" customFormat="1" ht="15.75" customHeight="1" x14ac:dyDescent="0.2">
      <c r="A13" s="136">
        <v>1</v>
      </c>
      <c r="B13" s="136">
        <v>2</v>
      </c>
      <c r="C13" s="136">
        <v>3</v>
      </c>
      <c r="D13" s="136">
        <v>4</v>
      </c>
      <c r="E13" s="137">
        <v>5</v>
      </c>
      <c r="F13" s="137">
        <v>6</v>
      </c>
      <c r="G13" s="137">
        <v>7</v>
      </c>
      <c r="H13" s="137">
        <v>8</v>
      </c>
      <c r="I13" s="136">
        <v>9</v>
      </c>
      <c r="J13" s="137">
        <v>10</v>
      </c>
    </row>
    <row r="14" spans="1:13" ht="39.75" customHeight="1" x14ac:dyDescent="0.3">
      <c r="A14" s="82" t="s">
        <v>87</v>
      </c>
      <c r="B14" s="82"/>
      <c r="C14" s="82"/>
      <c r="D14" s="83" t="s">
        <v>81</v>
      </c>
      <c r="E14" s="165"/>
      <c r="F14" s="166"/>
      <c r="G14" s="84">
        <f>SUM(G15)</f>
        <v>10529668</v>
      </c>
      <c r="H14" s="84">
        <f t="shared" ref="H14:J14" si="0">SUM(H15)</f>
        <v>2417918</v>
      </c>
      <c r="I14" s="84">
        <f t="shared" si="0"/>
        <v>8111750</v>
      </c>
      <c r="J14" s="84">
        <f t="shared" si="0"/>
        <v>8111750</v>
      </c>
      <c r="K14" s="43"/>
      <c r="M14" s="85"/>
    </row>
    <row r="15" spans="1:13" ht="36.75" customHeight="1" x14ac:dyDescent="0.3">
      <c r="A15" s="82" t="s">
        <v>88</v>
      </c>
      <c r="B15" s="82"/>
      <c r="C15" s="82"/>
      <c r="D15" s="83" t="s">
        <v>81</v>
      </c>
      <c r="E15" s="165"/>
      <c r="F15" s="166"/>
      <c r="G15" s="84">
        <f>SUM(G16:G32)</f>
        <v>10529668</v>
      </c>
      <c r="H15" s="84">
        <f t="shared" ref="H15:J15" si="1">SUM(H16:H32)</f>
        <v>2417918</v>
      </c>
      <c r="I15" s="84">
        <f t="shared" si="1"/>
        <v>8111750</v>
      </c>
      <c r="J15" s="84">
        <f t="shared" si="1"/>
        <v>8111750</v>
      </c>
      <c r="K15" s="43"/>
      <c r="L15" s="139">
        <f>SUM(H14:I14)</f>
        <v>10529668</v>
      </c>
    </row>
    <row r="16" spans="1:13" s="161" customFormat="1" ht="110.25" customHeight="1" x14ac:dyDescent="0.3">
      <c r="A16" s="92" t="s">
        <v>192</v>
      </c>
      <c r="B16" s="92" t="s">
        <v>50</v>
      </c>
      <c r="C16" s="92" t="s">
        <v>51</v>
      </c>
      <c r="D16" s="126" t="s">
        <v>193</v>
      </c>
      <c r="E16" s="162" t="s">
        <v>233</v>
      </c>
      <c r="F16" s="157" t="s">
        <v>234</v>
      </c>
      <c r="G16" s="94">
        <f t="shared" ref="G16:G32" si="2">SUM(H16:I16)</f>
        <v>2000000</v>
      </c>
      <c r="H16" s="155">
        <v>2000000</v>
      </c>
      <c r="I16" s="155"/>
      <c r="J16" s="155"/>
      <c r="L16" s="160"/>
    </row>
    <row r="17" spans="1:12" s="91" customFormat="1" ht="75" hidden="1" customHeight="1" x14ac:dyDescent="0.3">
      <c r="A17" s="64" t="s">
        <v>192</v>
      </c>
      <c r="B17" s="64" t="s">
        <v>50</v>
      </c>
      <c r="C17" s="64" t="s">
        <v>51</v>
      </c>
      <c r="D17" s="66" t="s">
        <v>193</v>
      </c>
      <c r="E17" s="86" t="s">
        <v>314</v>
      </c>
      <c r="F17" s="116" t="s">
        <v>315</v>
      </c>
      <c r="G17" s="88">
        <f t="shared" si="2"/>
        <v>0</v>
      </c>
      <c r="H17" s="89"/>
      <c r="I17" s="89"/>
      <c r="J17" s="89"/>
      <c r="L17" s="90"/>
    </row>
    <row r="18" spans="1:12" s="91" customFormat="1" ht="39" hidden="1" customHeight="1" x14ac:dyDescent="0.3">
      <c r="A18" s="64" t="s">
        <v>192</v>
      </c>
      <c r="B18" s="64" t="s">
        <v>50</v>
      </c>
      <c r="C18" s="64" t="s">
        <v>51</v>
      </c>
      <c r="D18" s="66" t="s">
        <v>193</v>
      </c>
      <c r="E18" s="86" t="s">
        <v>419</v>
      </c>
      <c r="F18" s="116" t="s">
        <v>258</v>
      </c>
      <c r="G18" s="88">
        <f t="shared" si="2"/>
        <v>0</v>
      </c>
      <c r="H18" s="89"/>
      <c r="I18" s="89"/>
      <c r="J18" s="89"/>
      <c r="L18" s="90"/>
    </row>
    <row r="19" spans="1:12" s="91" customFormat="1" ht="54" hidden="1" customHeight="1" x14ac:dyDescent="0.3">
      <c r="A19" s="64" t="s">
        <v>192</v>
      </c>
      <c r="B19" s="64" t="s">
        <v>50</v>
      </c>
      <c r="C19" s="64" t="s">
        <v>51</v>
      </c>
      <c r="D19" s="66" t="s">
        <v>193</v>
      </c>
      <c r="E19" s="86" t="s">
        <v>420</v>
      </c>
      <c r="F19" s="116" t="s">
        <v>421</v>
      </c>
      <c r="G19" s="88">
        <f t="shared" si="2"/>
        <v>0</v>
      </c>
      <c r="H19" s="89"/>
      <c r="I19" s="89"/>
      <c r="J19" s="89"/>
      <c r="L19" s="90"/>
    </row>
    <row r="20" spans="1:12" s="91" customFormat="1" ht="57" hidden="1" customHeight="1" x14ac:dyDescent="0.3">
      <c r="A20" s="64" t="s">
        <v>192</v>
      </c>
      <c r="B20" s="64" t="s">
        <v>50</v>
      </c>
      <c r="C20" s="64" t="s">
        <v>51</v>
      </c>
      <c r="D20" s="66" t="s">
        <v>193</v>
      </c>
      <c r="E20" s="87" t="s">
        <v>422</v>
      </c>
      <c r="F20" s="116" t="s">
        <v>423</v>
      </c>
      <c r="G20" s="88">
        <f t="shared" si="2"/>
        <v>0</v>
      </c>
      <c r="H20" s="89"/>
      <c r="I20" s="89"/>
      <c r="J20" s="89"/>
      <c r="L20" s="90"/>
    </row>
    <row r="21" spans="1:12" s="161" customFormat="1" ht="93" customHeight="1" x14ac:dyDescent="0.3">
      <c r="A21" s="92" t="s">
        <v>413</v>
      </c>
      <c r="B21" s="92" t="s">
        <v>414</v>
      </c>
      <c r="C21" s="92" t="s">
        <v>84</v>
      </c>
      <c r="D21" s="368" t="s">
        <v>415</v>
      </c>
      <c r="E21" s="93" t="s">
        <v>424</v>
      </c>
      <c r="F21" s="157" t="s">
        <v>425</v>
      </c>
      <c r="G21" s="94">
        <f t="shared" si="2"/>
        <v>8</v>
      </c>
      <c r="H21" s="155">
        <v>8</v>
      </c>
      <c r="I21" s="155"/>
      <c r="J21" s="155"/>
      <c r="L21" s="160"/>
    </row>
    <row r="22" spans="1:12" s="91" customFormat="1" ht="75.75" hidden="1" customHeight="1" x14ac:dyDescent="0.3">
      <c r="A22" s="95" t="s">
        <v>97</v>
      </c>
      <c r="B22" s="95" t="s">
        <v>72</v>
      </c>
      <c r="C22" s="95" t="s">
        <v>47</v>
      </c>
      <c r="D22" s="397" t="s">
        <v>14</v>
      </c>
      <c r="E22" s="86" t="s">
        <v>238</v>
      </c>
      <c r="F22" s="116" t="s">
        <v>239</v>
      </c>
      <c r="G22" s="88">
        <f t="shared" si="2"/>
        <v>0</v>
      </c>
      <c r="H22" s="89"/>
      <c r="I22" s="89"/>
      <c r="J22" s="89"/>
      <c r="L22" s="90"/>
    </row>
    <row r="23" spans="1:12" s="47" customFormat="1" ht="42" hidden="1" customHeight="1" x14ac:dyDescent="0.3">
      <c r="A23" s="64" t="s">
        <v>250</v>
      </c>
      <c r="B23" s="64" t="s">
        <v>251</v>
      </c>
      <c r="C23" s="64" t="s">
        <v>252</v>
      </c>
      <c r="D23" s="66" t="s">
        <v>253</v>
      </c>
      <c r="E23" s="87" t="s">
        <v>254</v>
      </c>
      <c r="F23" s="116" t="s">
        <v>255</v>
      </c>
      <c r="G23" s="88">
        <f t="shared" si="2"/>
        <v>0</v>
      </c>
      <c r="H23" s="88"/>
      <c r="I23" s="98"/>
      <c r="J23" s="98"/>
    </row>
    <row r="24" spans="1:12" ht="52.5" customHeight="1" x14ac:dyDescent="0.3">
      <c r="A24" s="92" t="s">
        <v>198</v>
      </c>
      <c r="B24" s="92" t="s">
        <v>199</v>
      </c>
      <c r="C24" s="92" t="s">
        <v>206</v>
      </c>
      <c r="D24" s="153" t="s">
        <v>200</v>
      </c>
      <c r="E24" s="93" t="s">
        <v>454</v>
      </c>
      <c r="F24" s="157" t="s">
        <v>455</v>
      </c>
      <c r="G24" s="94">
        <f>SUM(H24:I24)</f>
        <v>2792000</v>
      </c>
      <c r="H24" s="405">
        <v>1332000</v>
      </c>
      <c r="I24" s="159">
        <v>1460000</v>
      </c>
      <c r="J24" s="159">
        <v>1460000</v>
      </c>
      <c r="K24" s="13"/>
    </row>
    <row r="25" spans="1:12" ht="72.75" customHeight="1" x14ac:dyDescent="0.3">
      <c r="A25" s="125" t="s">
        <v>111</v>
      </c>
      <c r="B25" s="125" t="s">
        <v>112</v>
      </c>
      <c r="C25" s="125" t="s">
        <v>52</v>
      </c>
      <c r="D25" s="404" t="s">
        <v>110</v>
      </c>
      <c r="E25" s="93" t="s">
        <v>452</v>
      </c>
      <c r="F25" s="157" t="s">
        <v>453</v>
      </c>
      <c r="G25" s="94">
        <f t="shared" si="2"/>
        <v>69016</v>
      </c>
      <c r="H25" s="405">
        <v>69016</v>
      </c>
      <c r="I25" s="159"/>
      <c r="J25" s="371"/>
      <c r="K25" s="13"/>
    </row>
    <row r="26" spans="1:12" ht="69.75" customHeight="1" x14ac:dyDescent="0.3">
      <c r="A26" s="125" t="s">
        <v>113</v>
      </c>
      <c r="B26" s="125" t="s">
        <v>114</v>
      </c>
      <c r="C26" s="406" t="s">
        <v>115</v>
      </c>
      <c r="D26" s="370" t="s">
        <v>116</v>
      </c>
      <c r="E26" s="93" t="s">
        <v>426</v>
      </c>
      <c r="F26" s="140" t="s">
        <v>427</v>
      </c>
      <c r="G26" s="94">
        <f t="shared" si="2"/>
        <v>599846</v>
      </c>
      <c r="H26" s="130">
        <v>599846</v>
      </c>
      <c r="I26" s="159"/>
      <c r="J26" s="159"/>
      <c r="K26" s="13"/>
    </row>
    <row r="27" spans="1:12" s="75" customFormat="1" ht="39.75" hidden="1" customHeight="1" x14ac:dyDescent="0.3">
      <c r="A27" s="108" t="s">
        <v>355</v>
      </c>
      <c r="B27" s="64" t="s">
        <v>356</v>
      </c>
      <c r="C27" s="122" t="s">
        <v>273</v>
      </c>
      <c r="D27" s="123" t="s">
        <v>357</v>
      </c>
      <c r="E27" s="86" t="s">
        <v>419</v>
      </c>
      <c r="F27" s="116" t="s">
        <v>258</v>
      </c>
      <c r="G27" s="88">
        <f t="shared" si="2"/>
        <v>0</v>
      </c>
      <c r="H27" s="96"/>
      <c r="I27" s="98"/>
      <c r="J27" s="98"/>
    </row>
    <row r="28" spans="1:12" ht="72.75" customHeight="1" x14ac:dyDescent="0.3">
      <c r="A28" s="154" t="s">
        <v>320</v>
      </c>
      <c r="B28" s="92" t="s">
        <v>321</v>
      </c>
      <c r="C28" s="151" t="s">
        <v>273</v>
      </c>
      <c r="D28" s="152" t="s">
        <v>322</v>
      </c>
      <c r="E28" s="162" t="s">
        <v>314</v>
      </c>
      <c r="F28" s="157" t="s">
        <v>315</v>
      </c>
      <c r="G28" s="94">
        <f t="shared" si="2"/>
        <v>499975</v>
      </c>
      <c r="H28" s="130">
        <v>499975</v>
      </c>
      <c r="I28" s="159"/>
      <c r="J28" s="159"/>
      <c r="K28" s="13"/>
    </row>
    <row r="29" spans="1:12" s="75" customFormat="1" ht="42.75" hidden="1" customHeight="1" x14ac:dyDescent="0.3">
      <c r="A29" s="108" t="s">
        <v>271</v>
      </c>
      <c r="B29" s="64" t="s">
        <v>272</v>
      </c>
      <c r="C29" s="122"/>
      <c r="D29" s="106" t="s">
        <v>274</v>
      </c>
      <c r="E29" s="86" t="s">
        <v>419</v>
      </c>
      <c r="F29" s="116" t="s">
        <v>258</v>
      </c>
      <c r="G29" s="88">
        <f t="shared" si="2"/>
        <v>0</v>
      </c>
      <c r="H29" s="96"/>
      <c r="I29" s="98"/>
      <c r="J29" s="369"/>
    </row>
    <row r="30" spans="1:12" s="373" customFormat="1" ht="75" customHeight="1" x14ac:dyDescent="0.35">
      <c r="A30" s="92" t="s">
        <v>316</v>
      </c>
      <c r="B30" s="92" t="s">
        <v>317</v>
      </c>
      <c r="C30" s="92" t="s">
        <v>273</v>
      </c>
      <c r="D30" s="372" t="s">
        <v>318</v>
      </c>
      <c r="E30" s="162" t="s">
        <v>314</v>
      </c>
      <c r="F30" s="157" t="s">
        <v>315</v>
      </c>
      <c r="G30" s="94">
        <f t="shared" si="2"/>
        <v>-161177</v>
      </c>
      <c r="H30" s="130">
        <v>-3390527</v>
      </c>
      <c r="I30" s="159">
        <v>3229350</v>
      </c>
      <c r="J30" s="159">
        <v>3229350</v>
      </c>
    </row>
    <row r="31" spans="1:12" s="373" customFormat="1" ht="78" customHeight="1" x14ac:dyDescent="0.35">
      <c r="A31" s="92" t="s">
        <v>268</v>
      </c>
      <c r="B31" s="92" t="s">
        <v>459</v>
      </c>
      <c r="C31" s="92" t="s">
        <v>50</v>
      </c>
      <c r="D31" s="372" t="s">
        <v>269</v>
      </c>
      <c r="E31" s="93" t="s">
        <v>426</v>
      </c>
      <c r="F31" s="140" t="s">
        <v>427</v>
      </c>
      <c r="G31" s="94">
        <f t="shared" si="2"/>
        <v>730000</v>
      </c>
      <c r="H31" s="130">
        <v>589600</v>
      </c>
      <c r="I31" s="159">
        <v>140400</v>
      </c>
      <c r="J31" s="159">
        <v>140400</v>
      </c>
    </row>
    <row r="32" spans="1:12" s="373" customFormat="1" ht="76.5" customHeight="1" x14ac:dyDescent="0.35">
      <c r="A32" s="92" t="s">
        <v>268</v>
      </c>
      <c r="B32" s="92" t="s">
        <v>459</v>
      </c>
      <c r="C32" s="92" t="s">
        <v>50</v>
      </c>
      <c r="D32" s="372" t="s">
        <v>269</v>
      </c>
      <c r="E32" s="162" t="s">
        <v>314</v>
      </c>
      <c r="F32" s="157" t="s">
        <v>315</v>
      </c>
      <c r="G32" s="94">
        <f t="shared" si="2"/>
        <v>4000000</v>
      </c>
      <c r="H32" s="130">
        <v>718000</v>
      </c>
      <c r="I32" s="159">
        <v>3282000</v>
      </c>
      <c r="J32" s="159">
        <v>3282000</v>
      </c>
    </row>
    <row r="33" spans="1:12" s="47" customFormat="1" ht="47.25" hidden="1" customHeight="1" x14ac:dyDescent="0.3">
      <c r="A33" s="65" t="s">
        <v>129</v>
      </c>
      <c r="B33" s="109"/>
      <c r="C33" s="109"/>
      <c r="D33" s="67" t="s">
        <v>82</v>
      </c>
      <c r="E33" s="110"/>
      <c r="F33" s="141"/>
      <c r="G33" s="111">
        <f>SUM(G34)</f>
        <v>0</v>
      </c>
      <c r="H33" s="111">
        <f t="shared" ref="H33:J33" si="3">SUM(H34)</f>
        <v>0</v>
      </c>
      <c r="I33" s="111">
        <f t="shared" si="3"/>
        <v>0</v>
      </c>
      <c r="J33" s="111">
        <f t="shared" si="3"/>
        <v>0</v>
      </c>
    </row>
    <row r="34" spans="1:12" s="47" customFormat="1" ht="45.75" hidden="1" customHeight="1" x14ac:dyDescent="0.3">
      <c r="A34" s="65" t="s">
        <v>128</v>
      </c>
      <c r="B34" s="109"/>
      <c r="C34" s="109"/>
      <c r="D34" s="67" t="s">
        <v>82</v>
      </c>
      <c r="E34" s="110"/>
      <c r="F34" s="141"/>
      <c r="G34" s="111">
        <f>SUM(G35:G37)</f>
        <v>0</v>
      </c>
      <c r="H34" s="111">
        <f t="shared" ref="H34:J34" si="4">SUM(H35:H37)</f>
        <v>0</v>
      </c>
      <c r="I34" s="111">
        <f t="shared" si="4"/>
        <v>0</v>
      </c>
      <c r="J34" s="111">
        <f t="shared" si="4"/>
        <v>0</v>
      </c>
      <c r="L34" s="112">
        <f>SUM(H34:I34)</f>
        <v>0</v>
      </c>
    </row>
    <row r="35" spans="1:12" s="47" customFormat="1" ht="77.25" hidden="1" customHeight="1" x14ac:dyDescent="0.3">
      <c r="A35" s="100" t="s">
        <v>231</v>
      </c>
      <c r="B35" s="100" t="s">
        <v>260</v>
      </c>
      <c r="C35" s="113" t="s">
        <v>42</v>
      </c>
      <c r="D35" s="101" t="s">
        <v>261</v>
      </c>
      <c r="E35" s="86" t="s">
        <v>428</v>
      </c>
      <c r="F35" s="115" t="s">
        <v>429</v>
      </c>
      <c r="G35" s="96">
        <f t="shared" ref="G35" si="5">SUM(H35:I35)</f>
        <v>0</v>
      </c>
      <c r="H35" s="96"/>
      <c r="I35" s="89"/>
      <c r="J35" s="114"/>
      <c r="L35" s="52"/>
    </row>
    <row r="36" spans="1:12" s="47" customFormat="1" ht="75" hidden="1" customHeight="1" x14ac:dyDescent="0.3">
      <c r="A36" s="374" t="s">
        <v>229</v>
      </c>
      <c r="B36" s="374" t="s">
        <v>230</v>
      </c>
      <c r="C36" s="374" t="s">
        <v>44</v>
      </c>
      <c r="D36" s="101" t="s">
        <v>156</v>
      </c>
      <c r="E36" s="87" t="s">
        <v>242</v>
      </c>
      <c r="F36" s="116" t="s">
        <v>243</v>
      </c>
      <c r="G36" s="88">
        <f>SUM(H36:I36)</f>
        <v>0</v>
      </c>
      <c r="H36" s="96"/>
      <c r="I36" s="89"/>
      <c r="J36" s="114"/>
      <c r="L36" s="56"/>
    </row>
    <row r="37" spans="1:12" s="75" customFormat="1" ht="57" hidden="1" customHeight="1" x14ac:dyDescent="0.3">
      <c r="A37" s="374" t="s">
        <v>229</v>
      </c>
      <c r="B37" s="374" t="s">
        <v>230</v>
      </c>
      <c r="C37" s="374" t="s">
        <v>44</v>
      </c>
      <c r="D37" s="101" t="s">
        <v>156</v>
      </c>
      <c r="E37" s="87" t="s">
        <v>422</v>
      </c>
      <c r="F37" s="115" t="s">
        <v>430</v>
      </c>
      <c r="G37" s="88">
        <f>SUM(H37:I37)</f>
        <v>0</v>
      </c>
      <c r="H37" s="98"/>
      <c r="I37" s="98"/>
      <c r="J37" s="98"/>
    </row>
    <row r="38" spans="1:12" s="148" customFormat="1" ht="57.75" customHeight="1" x14ac:dyDescent="0.3">
      <c r="A38" s="57" t="s">
        <v>126</v>
      </c>
      <c r="B38" s="375"/>
      <c r="C38" s="375"/>
      <c r="D38" s="158" t="s">
        <v>431</v>
      </c>
      <c r="E38" s="163"/>
      <c r="F38" s="164"/>
      <c r="G38" s="124">
        <f>SUM(G39)</f>
        <v>5152745</v>
      </c>
      <c r="H38" s="124">
        <f t="shared" ref="H38:J38" si="6">SUM(H39)</f>
        <v>2652745</v>
      </c>
      <c r="I38" s="124">
        <f t="shared" si="6"/>
        <v>2500000</v>
      </c>
      <c r="J38" s="124">
        <f t="shared" si="6"/>
        <v>2500000</v>
      </c>
    </row>
    <row r="39" spans="1:12" s="148" customFormat="1" ht="60.75" customHeight="1" x14ac:dyDescent="0.3">
      <c r="A39" s="57" t="s">
        <v>125</v>
      </c>
      <c r="B39" s="375"/>
      <c r="C39" s="375"/>
      <c r="D39" s="158" t="s">
        <v>431</v>
      </c>
      <c r="E39" s="163"/>
      <c r="F39" s="164"/>
      <c r="G39" s="124">
        <f>SUM(G40:G54)</f>
        <v>5152745</v>
      </c>
      <c r="H39" s="124">
        <f t="shared" ref="H39:J39" si="7">SUM(H40:H54)</f>
        <v>2652745</v>
      </c>
      <c r="I39" s="124">
        <f t="shared" si="7"/>
        <v>2500000</v>
      </c>
      <c r="J39" s="124">
        <f t="shared" si="7"/>
        <v>2500000</v>
      </c>
      <c r="L39" s="376">
        <f>SUM(H38:I38)</f>
        <v>5152745</v>
      </c>
    </row>
    <row r="40" spans="1:12" s="377" customFormat="1" ht="45" customHeight="1" x14ac:dyDescent="0.3">
      <c r="A40" s="92" t="s">
        <v>351</v>
      </c>
      <c r="B40" s="92" t="s">
        <v>235</v>
      </c>
      <c r="C40" s="92" t="s">
        <v>236</v>
      </c>
      <c r="D40" s="150" t="s">
        <v>237</v>
      </c>
      <c r="E40" s="162" t="s">
        <v>432</v>
      </c>
      <c r="F40" s="140" t="s">
        <v>433</v>
      </c>
      <c r="G40" s="94">
        <f t="shared" ref="G40:G95" si="8">SUM(H40:I40)</f>
        <v>4531845</v>
      </c>
      <c r="H40" s="130">
        <v>2031845</v>
      </c>
      <c r="I40" s="130">
        <v>2500000</v>
      </c>
      <c r="J40" s="130">
        <v>2500000</v>
      </c>
      <c r="L40" s="378"/>
    </row>
    <row r="41" spans="1:12" s="377" customFormat="1" ht="75" hidden="1" customHeight="1" x14ac:dyDescent="0.3">
      <c r="A41" s="92" t="s">
        <v>352</v>
      </c>
      <c r="B41" s="92" t="s">
        <v>203</v>
      </c>
      <c r="C41" s="92" t="s">
        <v>202</v>
      </c>
      <c r="D41" s="379" t="s">
        <v>201</v>
      </c>
      <c r="E41" s="162" t="s">
        <v>432</v>
      </c>
      <c r="F41" s="140" t="s">
        <v>433</v>
      </c>
      <c r="G41" s="94">
        <f t="shared" si="8"/>
        <v>0</v>
      </c>
      <c r="H41" s="130"/>
      <c r="I41" s="130"/>
      <c r="J41" s="130"/>
      <c r="L41" s="378"/>
    </row>
    <row r="42" spans="1:12" s="377" customFormat="1" ht="43.5" customHeight="1" x14ac:dyDescent="0.3">
      <c r="A42" s="92" t="s">
        <v>369</v>
      </c>
      <c r="B42" s="92" t="s">
        <v>90</v>
      </c>
      <c r="C42" s="92" t="s">
        <v>71</v>
      </c>
      <c r="D42" s="126" t="s">
        <v>91</v>
      </c>
      <c r="E42" s="162" t="s">
        <v>432</v>
      </c>
      <c r="F42" s="140" t="s">
        <v>433</v>
      </c>
      <c r="G42" s="94">
        <f t="shared" si="8"/>
        <v>435000</v>
      </c>
      <c r="H42" s="130">
        <v>435000</v>
      </c>
      <c r="I42" s="380"/>
      <c r="J42" s="380"/>
      <c r="L42" s="378"/>
    </row>
    <row r="43" spans="1:12" s="377" customFormat="1" ht="60.75" hidden="1" customHeight="1" x14ac:dyDescent="0.3">
      <c r="A43" s="92" t="s">
        <v>370</v>
      </c>
      <c r="B43" s="92" t="s">
        <v>92</v>
      </c>
      <c r="C43" s="92" t="s">
        <v>71</v>
      </c>
      <c r="D43" s="126" t="s">
        <v>93</v>
      </c>
      <c r="E43" s="162" t="s">
        <v>432</v>
      </c>
      <c r="F43" s="140" t="s">
        <v>433</v>
      </c>
      <c r="G43" s="94">
        <f t="shared" si="8"/>
        <v>0</v>
      </c>
      <c r="H43" s="130"/>
      <c r="I43" s="380"/>
      <c r="J43" s="380"/>
      <c r="L43" s="378"/>
    </row>
    <row r="44" spans="1:12" s="377" customFormat="1" ht="41.25" hidden="1" customHeight="1" x14ac:dyDescent="0.3">
      <c r="A44" s="92" t="s">
        <v>353</v>
      </c>
      <c r="B44" s="92" t="s">
        <v>94</v>
      </c>
      <c r="C44" s="92" t="s">
        <v>71</v>
      </c>
      <c r="D44" s="150" t="s">
        <v>13</v>
      </c>
      <c r="E44" s="162" t="s">
        <v>432</v>
      </c>
      <c r="F44" s="140" t="s">
        <v>433</v>
      </c>
      <c r="G44" s="94">
        <f t="shared" si="8"/>
        <v>0</v>
      </c>
      <c r="H44" s="130"/>
      <c r="I44" s="380"/>
      <c r="J44" s="380"/>
      <c r="L44" s="378"/>
    </row>
    <row r="45" spans="1:12" s="377" customFormat="1" ht="42" customHeight="1" x14ac:dyDescent="0.3">
      <c r="A45" s="92" t="s">
        <v>372</v>
      </c>
      <c r="B45" s="92" t="s">
        <v>96</v>
      </c>
      <c r="C45" s="92" t="s">
        <v>71</v>
      </c>
      <c r="D45" s="150" t="s">
        <v>95</v>
      </c>
      <c r="E45" s="162" t="s">
        <v>432</v>
      </c>
      <c r="F45" s="140" t="s">
        <v>433</v>
      </c>
      <c r="G45" s="94">
        <f t="shared" si="8"/>
        <v>185900</v>
      </c>
      <c r="H45" s="130">
        <v>185900</v>
      </c>
      <c r="I45" s="380"/>
      <c r="J45" s="380"/>
      <c r="L45" s="378"/>
    </row>
    <row r="46" spans="1:12" s="168" customFormat="1" ht="76.5" hidden="1" customHeight="1" x14ac:dyDescent="0.3">
      <c r="A46" s="381" t="s">
        <v>216</v>
      </c>
      <c r="B46" s="116">
        <v>3031</v>
      </c>
      <c r="C46" s="116">
        <v>1030</v>
      </c>
      <c r="D46" s="101" t="s">
        <v>218</v>
      </c>
      <c r="E46" s="87" t="s">
        <v>262</v>
      </c>
      <c r="F46" s="115" t="s">
        <v>263</v>
      </c>
      <c r="G46" s="88">
        <f t="shared" si="8"/>
        <v>0</v>
      </c>
      <c r="H46" s="96"/>
      <c r="I46" s="96"/>
      <c r="J46" s="96"/>
      <c r="L46" s="167"/>
    </row>
    <row r="47" spans="1:12" s="75" customFormat="1" ht="77.25" hidden="1" customHeight="1" x14ac:dyDescent="0.3">
      <c r="A47" s="381" t="s">
        <v>219</v>
      </c>
      <c r="B47" s="398" t="s">
        <v>220</v>
      </c>
      <c r="C47" s="399" t="s">
        <v>53</v>
      </c>
      <c r="D47" s="101" t="s">
        <v>221</v>
      </c>
      <c r="E47" s="87" t="s">
        <v>262</v>
      </c>
      <c r="F47" s="115" t="s">
        <v>263</v>
      </c>
      <c r="G47" s="88">
        <f t="shared" si="8"/>
        <v>0</v>
      </c>
      <c r="H47" s="96"/>
      <c r="I47" s="98"/>
      <c r="J47" s="98"/>
      <c r="L47" s="107"/>
    </row>
    <row r="48" spans="1:12" s="105" customFormat="1" ht="72" hidden="1" customHeight="1" x14ac:dyDescent="0.3">
      <c r="A48" s="381" t="s">
        <v>222</v>
      </c>
      <c r="B48" s="381" t="s">
        <v>223</v>
      </c>
      <c r="C48" s="400" t="s">
        <v>53</v>
      </c>
      <c r="D48" s="401" t="s">
        <v>224</v>
      </c>
      <c r="E48" s="87" t="s">
        <v>262</v>
      </c>
      <c r="F48" s="115" t="s">
        <v>263</v>
      </c>
      <c r="G48" s="88">
        <f t="shared" si="8"/>
        <v>0</v>
      </c>
      <c r="H48" s="96"/>
      <c r="I48" s="98"/>
      <c r="J48" s="98"/>
      <c r="L48" s="169"/>
    </row>
    <row r="49" spans="1:12" s="105" customFormat="1" ht="72" hidden="1" customHeight="1" x14ac:dyDescent="0.3">
      <c r="A49" s="381" t="s">
        <v>373</v>
      </c>
      <c r="B49" s="381" t="s">
        <v>374</v>
      </c>
      <c r="C49" s="400" t="s">
        <v>53</v>
      </c>
      <c r="D49" s="101" t="s">
        <v>375</v>
      </c>
      <c r="E49" s="87" t="s">
        <v>262</v>
      </c>
      <c r="F49" s="115" t="s">
        <v>263</v>
      </c>
      <c r="G49" s="88">
        <f t="shared" si="8"/>
        <v>0</v>
      </c>
      <c r="H49" s="96"/>
      <c r="I49" s="98"/>
      <c r="J49" s="98"/>
      <c r="L49" s="169"/>
    </row>
    <row r="50" spans="1:12" s="105" customFormat="1" ht="72" hidden="1" customHeight="1" x14ac:dyDescent="0.3">
      <c r="A50" s="64" t="s">
        <v>382</v>
      </c>
      <c r="B50" s="64" t="s">
        <v>99</v>
      </c>
      <c r="C50" s="64" t="s">
        <v>47</v>
      </c>
      <c r="D50" s="99" t="s">
        <v>98</v>
      </c>
      <c r="E50" s="86" t="s">
        <v>238</v>
      </c>
      <c r="F50" s="116" t="s">
        <v>239</v>
      </c>
      <c r="G50" s="88">
        <f t="shared" si="8"/>
        <v>0</v>
      </c>
      <c r="H50" s="96"/>
      <c r="I50" s="98"/>
      <c r="J50" s="98"/>
      <c r="L50" s="169"/>
    </row>
    <row r="51" spans="1:12" s="105" customFormat="1" ht="72" hidden="1" customHeight="1" x14ac:dyDescent="0.3">
      <c r="A51" s="64" t="s">
        <v>385</v>
      </c>
      <c r="B51" s="64" t="s">
        <v>100</v>
      </c>
      <c r="C51" s="64" t="s">
        <v>47</v>
      </c>
      <c r="D51" s="99" t="s">
        <v>101</v>
      </c>
      <c r="E51" s="86" t="s">
        <v>238</v>
      </c>
      <c r="F51" s="116" t="s">
        <v>239</v>
      </c>
      <c r="G51" s="88">
        <f t="shared" si="8"/>
        <v>0</v>
      </c>
      <c r="H51" s="96"/>
      <c r="I51" s="98"/>
      <c r="J51" s="98"/>
      <c r="L51" s="169"/>
    </row>
    <row r="52" spans="1:12" s="105" customFormat="1" ht="79.5" hidden="1" customHeight="1" x14ac:dyDescent="0.3">
      <c r="A52" s="381" t="s">
        <v>132</v>
      </c>
      <c r="B52" s="382" t="s">
        <v>133</v>
      </c>
      <c r="C52" s="374" t="s">
        <v>20</v>
      </c>
      <c r="D52" s="383" t="s">
        <v>434</v>
      </c>
      <c r="E52" s="87" t="s">
        <v>262</v>
      </c>
      <c r="F52" s="115" t="s">
        <v>263</v>
      </c>
      <c r="G52" s="88">
        <f t="shared" si="8"/>
        <v>0</v>
      </c>
      <c r="H52" s="96"/>
      <c r="I52" s="98"/>
      <c r="J52" s="98"/>
      <c r="L52" s="169"/>
    </row>
    <row r="53" spans="1:12" s="75" customFormat="1" ht="70.900000000000006" hidden="1" customHeight="1" x14ac:dyDescent="0.3">
      <c r="A53" s="374" t="s">
        <v>134</v>
      </c>
      <c r="B53" s="381" t="s">
        <v>103</v>
      </c>
      <c r="C53" s="374" t="s">
        <v>46</v>
      </c>
      <c r="D53" s="383" t="s">
        <v>104</v>
      </c>
      <c r="E53" s="87" t="s">
        <v>262</v>
      </c>
      <c r="F53" s="115" t="s">
        <v>263</v>
      </c>
      <c r="G53" s="88">
        <f t="shared" si="8"/>
        <v>0</v>
      </c>
      <c r="H53" s="98"/>
      <c r="I53" s="98"/>
      <c r="J53" s="98"/>
      <c r="L53" s="107"/>
    </row>
    <row r="54" spans="1:12" s="75" customFormat="1" ht="112.5" hidden="1" customHeight="1" x14ac:dyDescent="0.3">
      <c r="A54" s="384" t="s">
        <v>387</v>
      </c>
      <c r="B54" s="384" t="s">
        <v>196</v>
      </c>
      <c r="C54" s="385" t="s">
        <v>183</v>
      </c>
      <c r="D54" s="383" t="s">
        <v>197</v>
      </c>
      <c r="E54" s="86" t="s">
        <v>435</v>
      </c>
      <c r="F54" s="115" t="s">
        <v>436</v>
      </c>
      <c r="G54" s="88">
        <f t="shared" si="8"/>
        <v>0</v>
      </c>
      <c r="H54" s="98"/>
      <c r="I54" s="98"/>
      <c r="J54" s="98"/>
      <c r="L54" s="107"/>
    </row>
    <row r="55" spans="1:12" s="43" customFormat="1" ht="54" customHeight="1" x14ac:dyDescent="0.3">
      <c r="A55" s="57" t="s">
        <v>21</v>
      </c>
      <c r="B55" s="407"/>
      <c r="C55" s="407"/>
      <c r="D55" s="158" t="s">
        <v>285</v>
      </c>
      <c r="E55" s="163"/>
      <c r="F55" s="164"/>
      <c r="G55" s="124">
        <f t="shared" si="8"/>
        <v>2937155</v>
      </c>
      <c r="H55" s="84">
        <f>SUM(H56)</f>
        <v>1907155</v>
      </c>
      <c r="I55" s="84">
        <f t="shared" ref="I55:J55" si="9">SUM(I56)</f>
        <v>1030000</v>
      </c>
      <c r="J55" s="84">
        <f t="shared" si="9"/>
        <v>1030000</v>
      </c>
    </row>
    <row r="56" spans="1:12" s="43" customFormat="1" ht="57" customHeight="1" x14ac:dyDescent="0.3">
      <c r="A56" s="57" t="s">
        <v>22</v>
      </c>
      <c r="B56" s="407"/>
      <c r="C56" s="407"/>
      <c r="D56" s="158" t="s">
        <v>285</v>
      </c>
      <c r="E56" s="163"/>
      <c r="F56" s="164"/>
      <c r="G56" s="84">
        <f>SUM(G57:G68)</f>
        <v>2937155</v>
      </c>
      <c r="H56" s="84">
        <f t="shared" ref="H56:J56" si="10">SUM(H57:H68)</f>
        <v>1907155</v>
      </c>
      <c r="I56" s="84">
        <f t="shared" si="10"/>
        <v>1030000</v>
      </c>
      <c r="J56" s="84">
        <f t="shared" si="10"/>
        <v>1030000</v>
      </c>
      <c r="L56" s="408">
        <f>SUM(H56:I56)</f>
        <v>2937155</v>
      </c>
    </row>
    <row r="57" spans="1:12" s="43" customFormat="1" ht="64.5" hidden="1" customHeight="1" x14ac:dyDescent="0.3">
      <c r="A57" s="409" t="s">
        <v>283</v>
      </c>
      <c r="B57" s="409" t="s">
        <v>284</v>
      </c>
      <c r="C57" s="409" t="s">
        <v>43</v>
      </c>
      <c r="D57" s="410" t="s">
        <v>388</v>
      </c>
      <c r="E57" s="93" t="s">
        <v>422</v>
      </c>
      <c r="F57" s="140" t="s">
        <v>430</v>
      </c>
      <c r="G57" s="94">
        <f>SUM(H57:I57)</f>
        <v>0</v>
      </c>
      <c r="H57" s="155"/>
      <c r="I57" s="155"/>
      <c r="J57" s="155"/>
      <c r="L57" s="408"/>
    </row>
    <row r="58" spans="1:12" s="43" customFormat="1" ht="72" customHeight="1" x14ac:dyDescent="0.3">
      <c r="A58" s="409" t="s">
        <v>389</v>
      </c>
      <c r="B58" s="409" t="s">
        <v>100</v>
      </c>
      <c r="C58" s="409" t="s">
        <v>47</v>
      </c>
      <c r="D58" s="410" t="s">
        <v>101</v>
      </c>
      <c r="E58" s="162" t="s">
        <v>437</v>
      </c>
      <c r="F58" s="157" t="s">
        <v>239</v>
      </c>
      <c r="G58" s="94">
        <f t="shared" ref="G58:G59" si="11">SUM(H58:I58)</f>
        <v>184255</v>
      </c>
      <c r="H58" s="155">
        <v>184255</v>
      </c>
      <c r="I58" s="411"/>
      <c r="J58" s="411"/>
      <c r="L58" s="412"/>
    </row>
    <row r="59" spans="1:12" s="43" customFormat="1" ht="72.599999999999994" hidden="1" customHeight="1" x14ac:dyDescent="0.3">
      <c r="A59" s="409" t="s">
        <v>438</v>
      </c>
      <c r="B59" s="409" t="s">
        <v>103</v>
      </c>
      <c r="C59" s="409" t="s">
        <v>46</v>
      </c>
      <c r="D59" s="410" t="s">
        <v>104</v>
      </c>
      <c r="E59" s="162" t="s">
        <v>437</v>
      </c>
      <c r="F59" s="157" t="s">
        <v>239</v>
      </c>
      <c r="G59" s="94">
        <f t="shared" si="11"/>
        <v>0</v>
      </c>
      <c r="H59" s="155"/>
      <c r="I59" s="411"/>
      <c r="J59" s="411"/>
    </row>
    <row r="60" spans="1:12" ht="110.25" customHeight="1" x14ac:dyDescent="0.3">
      <c r="A60" s="413" t="s">
        <v>390</v>
      </c>
      <c r="B60" s="125" t="s">
        <v>74</v>
      </c>
      <c r="C60" s="413" t="s">
        <v>47</v>
      </c>
      <c r="D60" s="414" t="s">
        <v>15</v>
      </c>
      <c r="E60" s="162" t="s">
        <v>240</v>
      </c>
      <c r="F60" s="157" t="s">
        <v>241</v>
      </c>
      <c r="G60" s="94">
        <f>SUM(H60:I60)</f>
        <v>252695</v>
      </c>
      <c r="H60" s="94">
        <v>252695</v>
      </c>
      <c r="I60" s="159"/>
      <c r="J60" s="371"/>
      <c r="K60" s="13"/>
    </row>
    <row r="61" spans="1:12" s="75" customFormat="1" ht="59.25" hidden="1" customHeight="1" x14ac:dyDescent="0.3">
      <c r="A61" s="374" t="s">
        <v>136</v>
      </c>
      <c r="B61" s="374" t="s">
        <v>138</v>
      </c>
      <c r="C61" s="374" t="s">
        <v>55</v>
      </c>
      <c r="D61" s="386" t="s">
        <v>135</v>
      </c>
      <c r="E61" s="87" t="s">
        <v>422</v>
      </c>
      <c r="F61" s="115" t="s">
        <v>430</v>
      </c>
      <c r="G61" s="88">
        <f>SUM(H61:I61)</f>
        <v>0</v>
      </c>
      <c r="H61" s="88"/>
      <c r="I61" s="98"/>
      <c r="J61" s="98"/>
    </row>
    <row r="62" spans="1:12" s="47" customFormat="1" ht="57.75" hidden="1" customHeight="1" x14ac:dyDescent="0.3">
      <c r="A62" s="108" t="s">
        <v>141</v>
      </c>
      <c r="B62" s="108" t="s">
        <v>142</v>
      </c>
      <c r="C62" s="108" t="s">
        <v>57</v>
      </c>
      <c r="D62" s="402" t="s">
        <v>143</v>
      </c>
      <c r="E62" s="87" t="s">
        <v>265</v>
      </c>
      <c r="F62" s="115" t="s">
        <v>266</v>
      </c>
      <c r="G62" s="88">
        <f>SUM(H62:I62)</f>
        <v>0</v>
      </c>
      <c r="H62" s="98"/>
      <c r="I62" s="98"/>
      <c r="J62" s="98"/>
    </row>
    <row r="63" spans="1:12" s="43" customFormat="1" ht="41.25" customHeight="1" x14ac:dyDescent="0.3">
      <c r="A63" s="154" t="s">
        <v>145</v>
      </c>
      <c r="B63" s="154" t="s">
        <v>146</v>
      </c>
      <c r="C63" s="154" t="s">
        <v>57</v>
      </c>
      <c r="D63" s="415" t="s">
        <v>144</v>
      </c>
      <c r="E63" s="93" t="s">
        <v>265</v>
      </c>
      <c r="F63" s="140" t="s">
        <v>266</v>
      </c>
      <c r="G63" s="94">
        <f>SUM(H63:I63)</f>
        <v>269275</v>
      </c>
      <c r="H63" s="159">
        <v>269275</v>
      </c>
      <c r="I63" s="159"/>
      <c r="J63" s="159"/>
    </row>
    <row r="64" spans="1:12" s="43" customFormat="1" ht="60.75" hidden="1" customHeight="1" x14ac:dyDescent="0.3">
      <c r="A64" s="154" t="s">
        <v>391</v>
      </c>
      <c r="B64" s="92" t="s">
        <v>76</v>
      </c>
      <c r="C64" s="416" t="s">
        <v>45</v>
      </c>
      <c r="D64" s="153" t="s">
        <v>17</v>
      </c>
      <c r="E64" s="93" t="s">
        <v>422</v>
      </c>
      <c r="F64" s="140" t="s">
        <v>430</v>
      </c>
      <c r="G64" s="94">
        <f>SUM(H64:I64)</f>
        <v>0</v>
      </c>
      <c r="H64" s="159"/>
      <c r="I64" s="159"/>
      <c r="J64" s="159"/>
    </row>
    <row r="65" spans="1:13" s="43" customFormat="1" ht="55.5" customHeight="1" x14ac:dyDescent="0.3">
      <c r="A65" s="154" t="s">
        <v>391</v>
      </c>
      <c r="B65" s="92" t="s">
        <v>76</v>
      </c>
      <c r="C65" s="416" t="s">
        <v>45</v>
      </c>
      <c r="D65" s="153" t="s">
        <v>17</v>
      </c>
      <c r="E65" s="93" t="s">
        <v>242</v>
      </c>
      <c r="F65" s="140" t="s">
        <v>439</v>
      </c>
      <c r="G65" s="94">
        <f t="shared" ref="G65:G67" si="12">SUM(H65:I65)</f>
        <v>694580</v>
      </c>
      <c r="H65" s="159">
        <v>694580</v>
      </c>
      <c r="I65" s="159"/>
      <c r="J65" s="159"/>
    </row>
    <row r="66" spans="1:13" s="43" customFormat="1" ht="56.25" customHeight="1" x14ac:dyDescent="0.3">
      <c r="A66" s="92" t="s">
        <v>392</v>
      </c>
      <c r="B66" s="92" t="s">
        <v>77</v>
      </c>
      <c r="C66" s="417" t="s">
        <v>45</v>
      </c>
      <c r="D66" s="153" t="s">
        <v>16</v>
      </c>
      <c r="E66" s="93" t="s">
        <v>242</v>
      </c>
      <c r="F66" s="140" t="s">
        <v>439</v>
      </c>
      <c r="G66" s="94">
        <f t="shared" si="12"/>
        <v>287550</v>
      </c>
      <c r="H66" s="159">
        <v>287550</v>
      </c>
      <c r="I66" s="159"/>
      <c r="J66" s="159"/>
    </row>
    <row r="67" spans="1:13" ht="75" customHeight="1" x14ac:dyDescent="0.3">
      <c r="A67" s="92" t="s">
        <v>393</v>
      </c>
      <c r="B67" s="92" t="s">
        <v>194</v>
      </c>
      <c r="C67" s="417" t="s">
        <v>45</v>
      </c>
      <c r="D67" s="153" t="s">
        <v>195</v>
      </c>
      <c r="E67" s="93" t="s">
        <v>242</v>
      </c>
      <c r="F67" s="140" t="s">
        <v>439</v>
      </c>
      <c r="G67" s="94">
        <f t="shared" si="12"/>
        <v>218800</v>
      </c>
      <c r="H67" s="94">
        <v>218800</v>
      </c>
      <c r="I67" s="159"/>
      <c r="J67" s="371"/>
      <c r="K67" s="13"/>
    </row>
    <row r="68" spans="1:13" s="47" customFormat="1" ht="72" customHeight="1" x14ac:dyDescent="0.3">
      <c r="A68" s="92" t="s">
        <v>417</v>
      </c>
      <c r="B68" s="92" t="s">
        <v>109</v>
      </c>
      <c r="C68" s="417" t="s">
        <v>58</v>
      </c>
      <c r="D68" s="153" t="s">
        <v>18</v>
      </c>
      <c r="E68" s="93" t="s">
        <v>477</v>
      </c>
      <c r="F68" s="140" t="s">
        <v>456</v>
      </c>
      <c r="G68" s="94">
        <f t="shared" si="8"/>
        <v>1030000</v>
      </c>
      <c r="H68" s="159"/>
      <c r="I68" s="159">
        <v>1030000</v>
      </c>
      <c r="J68" s="159">
        <v>1030000</v>
      </c>
    </row>
    <row r="69" spans="1:13" s="43" customFormat="1" ht="73.5" customHeight="1" x14ac:dyDescent="0.3">
      <c r="A69" s="57" t="s">
        <v>286</v>
      </c>
      <c r="B69" s="407"/>
      <c r="C69" s="407"/>
      <c r="D69" s="158" t="s">
        <v>287</v>
      </c>
      <c r="E69" s="163"/>
      <c r="F69" s="164"/>
      <c r="G69" s="124">
        <f t="shared" si="8"/>
        <v>74137662</v>
      </c>
      <c r="H69" s="84">
        <f>SUM(H70)</f>
        <v>30452472</v>
      </c>
      <c r="I69" s="84">
        <f t="shared" ref="I69:J69" si="13">SUM(I70)</f>
        <v>43685190</v>
      </c>
      <c r="J69" s="84">
        <f t="shared" si="13"/>
        <v>43685190</v>
      </c>
    </row>
    <row r="70" spans="1:13" s="43" customFormat="1" ht="73.5" customHeight="1" x14ac:dyDescent="0.3">
      <c r="A70" s="57" t="s">
        <v>288</v>
      </c>
      <c r="B70" s="407"/>
      <c r="C70" s="407"/>
      <c r="D70" s="158" t="s">
        <v>287</v>
      </c>
      <c r="E70" s="163"/>
      <c r="F70" s="164"/>
      <c r="G70" s="124">
        <f>SUM(G71:G101)</f>
        <v>74137662</v>
      </c>
      <c r="H70" s="124">
        <f t="shared" ref="H70:J70" si="14">SUM(H71:H101)</f>
        <v>30452472</v>
      </c>
      <c r="I70" s="124">
        <f t="shared" si="14"/>
        <v>43685190</v>
      </c>
      <c r="J70" s="124">
        <f t="shared" si="14"/>
        <v>43685190</v>
      </c>
      <c r="L70" s="412">
        <f>SUM(H70:I70)</f>
        <v>74137662</v>
      </c>
    </row>
    <row r="71" spans="1:13" s="43" customFormat="1" ht="111" customHeight="1" x14ac:dyDescent="0.3">
      <c r="A71" s="509" t="s">
        <v>478</v>
      </c>
      <c r="B71" s="92" t="s">
        <v>86</v>
      </c>
      <c r="C71" s="92" t="s">
        <v>40</v>
      </c>
      <c r="D71" s="153" t="s">
        <v>85</v>
      </c>
      <c r="E71" s="162" t="s">
        <v>486</v>
      </c>
      <c r="F71" s="140" t="s">
        <v>487</v>
      </c>
      <c r="G71" s="94">
        <f t="shared" ref="G71:G85" si="15">SUM(H71:I71)</f>
        <v>4442766</v>
      </c>
      <c r="H71" s="130">
        <v>2325728</v>
      </c>
      <c r="I71" s="130">
        <v>2117038</v>
      </c>
      <c r="J71" s="130">
        <v>2117038</v>
      </c>
      <c r="K71" s="412" t="s">
        <v>493</v>
      </c>
      <c r="M71" s="85">
        <f>SUM(G71,G72,G73,G74,G75,G76,G80,G81,G82,G90,G92,G93,G95,G99)</f>
        <v>42038430</v>
      </c>
    </row>
    <row r="72" spans="1:13" s="43" customFormat="1" ht="111" customHeight="1" x14ac:dyDescent="0.3">
      <c r="A72" s="409" t="s">
        <v>289</v>
      </c>
      <c r="B72" s="409" t="s">
        <v>84</v>
      </c>
      <c r="C72" s="92" t="s">
        <v>40</v>
      </c>
      <c r="D72" s="93" t="s">
        <v>228</v>
      </c>
      <c r="E72" s="162" t="s">
        <v>486</v>
      </c>
      <c r="F72" s="140" t="s">
        <v>487</v>
      </c>
      <c r="G72" s="94">
        <f t="shared" si="15"/>
        <v>1650000</v>
      </c>
      <c r="H72" s="380"/>
      <c r="I72" s="130">
        <v>1650000</v>
      </c>
      <c r="J72" s="130">
        <v>1650000</v>
      </c>
      <c r="L72" s="412"/>
    </row>
    <row r="73" spans="1:13" s="506" customFormat="1" ht="112.5" customHeight="1" x14ac:dyDescent="0.3">
      <c r="A73" s="92" t="s">
        <v>394</v>
      </c>
      <c r="B73" s="92" t="s">
        <v>260</v>
      </c>
      <c r="C73" s="417" t="s">
        <v>42</v>
      </c>
      <c r="D73" s="153" t="s">
        <v>416</v>
      </c>
      <c r="E73" s="162" t="s">
        <v>486</v>
      </c>
      <c r="F73" s="140" t="s">
        <v>487</v>
      </c>
      <c r="G73" s="94">
        <f t="shared" si="15"/>
        <v>4049978</v>
      </c>
      <c r="H73" s="130">
        <v>1366070</v>
      </c>
      <c r="I73" s="130">
        <v>2683908</v>
      </c>
      <c r="J73" s="130">
        <v>2683908</v>
      </c>
      <c r="L73" s="507"/>
    </row>
    <row r="74" spans="1:13" s="47" customFormat="1" ht="108" customHeight="1" x14ac:dyDescent="0.3">
      <c r="A74" s="409" t="s">
        <v>482</v>
      </c>
      <c r="B74" s="92" t="s">
        <v>235</v>
      </c>
      <c r="C74" s="92" t="s">
        <v>236</v>
      </c>
      <c r="D74" s="150" t="s">
        <v>237</v>
      </c>
      <c r="E74" s="162" t="s">
        <v>486</v>
      </c>
      <c r="F74" s="140" t="s">
        <v>487</v>
      </c>
      <c r="G74" s="94">
        <f t="shared" si="8"/>
        <v>6276285</v>
      </c>
      <c r="H74" s="155">
        <v>792400</v>
      </c>
      <c r="I74" s="155">
        <v>5483885</v>
      </c>
      <c r="J74" s="155">
        <v>5483885</v>
      </c>
    </row>
    <row r="75" spans="1:13" s="47" customFormat="1" ht="111" customHeight="1" x14ac:dyDescent="0.3">
      <c r="A75" s="409" t="s">
        <v>483</v>
      </c>
      <c r="B75" s="92" t="s">
        <v>203</v>
      </c>
      <c r="C75" s="92" t="s">
        <v>202</v>
      </c>
      <c r="D75" s="126" t="s">
        <v>201</v>
      </c>
      <c r="E75" s="162" t="s">
        <v>486</v>
      </c>
      <c r="F75" s="140" t="s">
        <v>487</v>
      </c>
      <c r="G75" s="94">
        <f t="shared" si="8"/>
        <v>580000</v>
      </c>
      <c r="H75" s="89"/>
      <c r="I75" s="155">
        <v>580000</v>
      </c>
      <c r="J75" s="155">
        <v>580000</v>
      </c>
    </row>
    <row r="76" spans="1:13" s="47" customFormat="1" ht="108.75" customHeight="1" x14ac:dyDescent="0.3">
      <c r="A76" s="409" t="s">
        <v>484</v>
      </c>
      <c r="B76" s="409" t="s">
        <v>80</v>
      </c>
      <c r="C76" s="409" t="s">
        <v>56</v>
      </c>
      <c r="D76" s="150" t="s">
        <v>140</v>
      </c>
      <c r="E76" s="162" t="s">
        <v>486</v>
      </c>
      <c r="F76" s="140" t="s">
        <v>487</v>
      </c>
      <c r="G76" s="94">
        <f t="shared" si="8"/>
        <v>1406151</v>
      </c>
      <c r="H76" s="89"/>
      <c r="I76" s="155">
        <v>1406151</v>
      </c>
      <c r="J76" s="155">
        <v>1406151</v>
      </c>
    </row>
    <row r="77" spans="1:13" s="43" customFormat="1" ht="72" customHeight="1" x14ac:dyDescent="0.3">
      <c r="A77" s="409" t="s">
        <v>395</v>
      </c>
      <c r="B77" s="409" t="s">
        <v>148</v>
      </c>
      <c r="C77" s="92" t="s">
        <v>183</v>
      </c>
      <c r="D77" s="93" t="s">
        <v>149</v>
      </c>
      <c r="E77" s="162" t="s">
        <v>244</v>
      </c>
      <c r="F77" s="140" t="s">
        <v>440</v>
      </c>
      <c r="G77" s="94">
        <f t="shared" si="15"/>
        <v>57608</v>
      </c>
      <c r="H77" s="155">
        <v>57608</v>
      </c>
      <c r="I77" s="155"/>
      <c r="J77" s="155"/>
    </row>
    <row r="78" spans="1:13" s="47" customFormat="1" ht="76.5" hidden="1" customHeight="1" x14ac:dyDescent="0.3">
      <c r="A78" s="374" t="s">
        <v>395</v>
      </c>
      <c r="B78" s="374" t="s">
        <v>148</v>
      </c>
      <c r="C78" s="64" t="s">
        <v>183</v>
      </c>
      <c r="D78" s="87" t="s">
        <v>149</v>
      </c>
      <c r="E78" s="86" t="s">
        <v>486</v>
      </c>
      <c r="F78" s="115" t="s">
        <v>487</v>
      </c>
      <c r="G78" s="94">
        <f t="shared" si="15"/>
        <v>0</v>
      </c>
      <c r="H78" s="89"/>
      <c r="I78" s="89"/>
      <c r="J78" s="89"/>
    </row>
    <row r="79" spans="1:13" s="47" customFormat="1" ht="76.5" hidden="1" customHeight="1" x14ac:dyDescent="0.3">
      <c r="A79" s="512"/>
      <c r="B79" s="513">
        <v>6012</v>
      </c>
      <c r="C79" s="514" t="s">
        <v>48</v>
      </c>
      <c r="D79" s="515" t="s">
        <v>479</v>
      </c>
      <c r="E79" s="162" t="s">
        <v>486</v>
      </c>
      <c r="F79" s="140" t="s">
        <v>487</v>
      </c>
      <c r="G79" s="94">
        <f t="shared" si="15"/>
        <v>0</v>
      </c>
      <c r="H79" s="89"/>
      <c r="I79" s="89"/>
      <c r="J79" s="89"/>
    </row>
    <row r="80" spans="1:13" s="47" customFormat="1" ht="111.75" customHeight="1" x14ac:dyDescent="0.3">
      <c r="A80" s="516" t="s">
        <v>485</v>
      </c>
      <c r="B80" s="517">
        <v>6013</v>
      </c>
      <c r="C80" s="92" t="s">
        <v>48</v>
      </c>
      <c r="D80" s="535" t="s">
        <v>480</v>
      </c>
      <c r="E80" s="162" t="s">
        <v>486</v>
      </c>
      <c r="F80" s="140" t="s">
        <v>487</v>
      </c>
      <c r="G80" s="94">
        <f t="shared" si="15"/>
        <v>12347</v>
      </c>
      <c r="H80" s="89"/>
      <c r="I80" s="155">
        <v>12347</v>
      </c>
      <c r="J80" s="155">
        <v>12347</v>
      </c>
    </row>
    <row r="81" spans="1:10" s="47" customFormat="1" ht="110.25" customHeight="1" x14ac:dyDescent="0.3">
      <c r="A81" s="409" t="s">
        <v>396</v>
      </c>
      <c r="B81" s="522" t="s">
        <v>186</v>
      </c>
      <c r="C81" s="523" t="s">
        <v>48</v>
      </c>
      <c r="D81" s="524" t="s">
        <v>187</v>
      </c>
      <c r="E81" s="162" t="s">
        <v>486</v>
      </c>
      <c r="F81" s="140" t="s">
        <v>487</v>
      </c>
      <c r="G81" s="94">
        <f t="shared" si="15"/>
        <v>2800000</v>
      </c>
      <c r="H81" s="155">
        <v>2800000</v>
      </c>
      <c r="I81" s="155"/>
      <c r="J81" s="155"/>
    </row>
    <row r="82" spans="1:10" s="43" customFormat="1" ht="111" customHeight="1" x14ac:dyDescent="0.3">
      <c r="A82" s="409" t="s">
        <v>397</v>
      </c>
      <c r="B82" s="409" t="s">
        <v>172</v>
      </c>
      <c r="C82" s="92" t="s">
        <v>48</v>
      </c>
      <c r="D82" s="93" t="s">
        <v>398</v>
      </c>
      <c r="E82" s="162" t="s">
        <v>486</v>
      </c>
      <c r="F82" s="140" t="s">
        <v>487</v>
      </c>
      <c r="G82" s="94">
        <f t="shared" si="15"/>
        <v>10230000</v>
      </c>
      <c r="H82" s="155"/>
      <c r="I82" s="155">
        <v>10230000</v>
      </c>
      <c r="J82" s="155">
        <v>10230000</v>
      </c>
    </row>
    <row r="83" spans="1:10" s="47" customFormat="1" ht="75.75" hidden="1" customHeight="1" x14ac:dyDescent="0.3">
      <c r="A83" s="374" t="s">
        <v>399</v>
      </c>
      <c r="B83" s="374" t="s">
        <v>204</v>
      </c>
      <c r="C83" s="64" t="s">
        <v>48</v>
      </c>
      <c r="D83" s="87" t="s">
        <v>205</v>
      </c>
      <c r="E83" s="86" t="s">
        <v>244</v>
      </c>
      <c r="F83" s="115" t="s">
        <v>440</v>
      </c>
      <c r="G83" s="94">
        <f t="shared" si="15"/>
        <v>0</v>
      </c>
      <c r="H83" s="89"/>
      <c r="I83" s="89"/>
      <c r="J83" s="89"/>
    </row>
    <row r="84" spans="1:10" s="47" customFormat="1" ht="96.75" hidden="1" customHeight="1" x14ac:dyDescent="0.3">
      <c r="A84" s="374" t="s">
        <v>290</v>
      </c>
      <c r="B84" s="374" t="s">
        <v>185</v>
      </c>
      <c r="C84" s="64" t="s">
        <v>48</v>
      </c>
      <c r="D84" s="387" t="s">
        <v>184</v>
      </c>
      <c r="E84" s="86" t="s">
        <v>244</v>
      </c>
      <c r="F84" s="115" t="s">
        <v>440</v>
      </c>
      <c r="G84" s="94">
        <f t="shared" si="15"/>
        <v>0</v>
      </c>
      <c r="H84" s="89"/>
      <c r="I84" s="114"/>
      <c r="J84" s="114"/>
    </row>
    <row r="85" spans="1:10" s="97" customFormat="1" ht="93.75" hidden="1" customHeight="1" x14ac:dyDescent="0.3">
      <c r="A85" s="64" t="s">
        <v>290</v>
      </c>
      <c r="B85" s="64" t="s">
        <v>185</v>
      </c>
      <c r="C85" s="102" t="s">
        <v>48</v>
      </c>
      <c r="D85" s="103" t="s">
        <v>184</v>
      </c>
      <c r="E85" s="87" t="s">
        <v>214</v>
      </c>
      <c r="F85" s="116" t="s">
        <v>215</v>
      </c>
      <c r="G85" s="94">
        <f t="shared" si="15"/>
        <v>0</v>
      </c>
      <c r="H85" s="88"/>
      <c r="I85" s="88"/>
      <c r="J85" s="88"/>
    </row>
    <row r="86" spans="1:10" s="500" customFormat="1" ht="72.75" customHeight="1" x14ac:dyDescent="0.3">
      <c r="A86" s="125" t="s">
        <v>400</v>
      </c>
      <c r="B86" s="125" t="s">
        <v>105</v>
      </c>
      <c r="C86" s="125" t="s">
        <v>48</v>
      </c>
      <c r="D86" s="436" t="s">
        <v>106</v>
      </c>
      <c r="E86" s="93" t="s">
        <v>244</v>
      </c>
      <c r="F86" s="140" t="s">
        <v>245</v>
      </c>
      <c r="G86" s="94">
        <f>SUM(H86:I86)</f>
        <v>14910569</v>
      </c>
      <c r="H86" s="94">
        <v>7579611</v>
      </c>
      <c r="I86" s="159">
        <v>7330958</v>
      </c>
      <c r="J86" s="159">
        <v>7330958</v>
      </c>
    </row>
    <row r="87" spans="1:10" s="500" customFormat="1" ht="94.9" customHeight="1" x14ac:dyDescent="0.3">
      <c r="A87" s="125" t="s">
        <v>400</v>
      </c>
      <c r="B87" s="125" t="s">
        <v>105</v>
      </c>
      <c r="C87" s="125" t="s">
        <v>48</v>
      </c>
      <c r="D87" s="436" t="s">
        <v>106</v>
      </c>
      <c r="E87" s="93" t="s">
        <v>246</v>
      </c>
      <c r="F87" s="140" t="s">
        <v>247</v>
      </c>
      <c r="G87" s="94">
        <f>SUM(H87:I87)</f>
        <v>111360</v>
      </c>
      <c r="H87" s="94">
        <v>111360</v>
      </c>
      <c r="I87" s="159"/>
      <c r="J87" s="159"/>
    </row>
    <row r="88" spans="1:10" s="500" customFormat="1" ht="58.5" hidden="1" customHeight="1" x14ac:dyDescent="0.3">
      <c r="A88" s="95" t="s">
        <v>400</v>
      </c>
      <c r="B88" s="95" t="s">
        <v>105</v>
      </c>
      <c r="C88" s="95" t="s">
        <v>48</v>
      </c>
      <c r="D88" s="104" t="s">
        <v>106</v>
      </c>
      <c r="E88" s="87" t="s">
        <v>422</v>
      </c>
      <c r="F88" s="115" t="s">
        <v>430</v>
      </c>
      <c r="G88" s="94">
        <f>SUM(H88:I88)</f>
        <v>0</v>
      </c>
      <c r="H88" s="94"/>
      <c r="I88" s="159"/>
      <c r="J88" s="159"/>
    </row>
    <row r="89" spans="1:10" s="43" customFormat="1" ht="81" hidden="1" customHeight="1" x14ac:dyDescent="0.3">
      <c r="A89" s="374" t="s">
        <v>291</v>
      </c>
      <c r="B89" s="374" t="s">
        <v>292</v>
      </c>
      <c r="C89" s="64" t="s">
        <v>293</v>
      </c>
      <c r="D89" s="87" t="s">
        <v>294</v>
      </c>
      <c r="E89" s="87" t="s">
        <v>244</v>
      </c>
      <c r="F89" s="115" t="s">
        <v>245</v>
      </c>
      <c r="G89" s="94">
        <f t="shared" si="8"/>
        <v>0</v>
      </c>
      <c r="H89" s="155"/>
      <c r="I89" s="411"/>
      <c r="J89" s="411"/>
    </row>
    <row r="90" spans="1:10" s="43" customFormat="1" ht="117" hidden="1" customHeight="1" x14ac:dyDescent="0.3">
      <c r="A90" s="409" t="s">
        <v>295</v>
      </c>
      <c r="B90" s="409" t="s">
        <v>78</v>
      </c>
      <c r="C90" s="92" t="s">
        <v>151</v>
      </c>
      <c r="D90" s="93" t="s">
        <v>150</v>
      </c>
      <c r="E90" s="162" t="s">
        <v>486</v>
      </c>
      <c r="F90" s="140" t="s">
        <v>487</v>
      </c>
      <c r="G90" s="94">
        <f t="shared" si="8"/>
        <v>0</v>
      </c>
      <c r="H90" s="155"/>
      <c r="I90" s="155"/>
      <c r="J90" s="155"/>
    </row>
    <row r="91" spans="1:10" s="43" customFormat="1" ht="81" hidden="1" customHeight="1" x14ac:dyDescent="0.3">
      <c r="A91" s="374" t="s">
        <v>295</v>
      </c>
      <c r="B91" s="374" t="s">
        <v>78</v>
      </c>
      <c r="C91" s="64" t="s">
        <v>151</v>
      </c>
      <c r="D91" s="87" t="s">
        <v>150</v>
      </c>
      <c r="E91" s="87" t="s">
        <v>248</v>
      </c>
      <c r="F91" s="115" t="s">
        <v>249</v>
      </c>
      <c r="G91" s="94">
        <f t="shared" si="8"/>
        <v>0</v>
      </c>
      <c r="H91" s="155"/>
      <c r="I91" s="155"/>
      <c r="J91" s="155"/>
    </row>
    <row r="92" spans="1:10" s="43" customFormat="1" ht="109.5" customHeight="1" x14ac:dyDescent="0.3">
      <c r="A92" s="409" t="s">
        <v>296</v>
      </c>
      <c r="B92" s="409" t="s">
        <v>190</v>
      </c>
      <c r="C92" s="92" t="s">
        <v>151</v>
      </c>
      <c r="D92" s="93" t="s">
        <v>297</v>
      </c>
      <c r="E92" s="162" t="s">
        <v>486</v>
      </c>
      <c r="F92" s="140" t="s">
        <v>487</v>
      </c>
      <c r="G92" s="94">
        <f t="shared" si="8"/>
        <v>3350000</v>
      </c>
      <c r="H92" s="159"/>
      <c r="I92" s="159">
        <v>3350000</v>
      </c>
      <c r="J92" s="159">
        <v>3350000</v>
      </c>
    </row>
    <row r="93" spans="1:10" s="43" customFormat="1" ht="111" customHeight="1" x14ac:dyDescent="0.3">
      <c r="A93" s="525" t="s">
        <v>489</v>
      </c>
      <c r="B93" s="525" t="s">
        <v>490</v>
      </c>
      <c r="C93" s="509" t="s">
        <v>151</v>
      </c>
      <c r="D93" s="93" t="s">
        <v>491</v>
      </c>
      <c r="E93" s="162" t="s">
        <v>486</v>
      </c>
      <c r="F93" s="140" t="s">
        <v>487</v>
      </c>
      <c r="G93" s="94">
        <f t="shared" si="8"/>
        <v>1989500</v>
      </c>
      <c r="H93" s="159"/>
      <c r="I93" s="159">
        <v>1989500</v>
      </c>
      <c r="J93" s="159">
        <v>1989500</v>
      </c>
    </row>
    <row r="94" spans="1:10" s="43" customFormat="1" ht="132" hidden="1" customHeight="1" x14ac:dyDescent="0.3">
      <c r="A94" s="503" t="s">
        <v>298</v>
      </c>
      <c r="B94" s="503" t="s">
        <v>299</v>
      </c>
      <c r="C94" s="504" t="s">
        <v>151</v>
      </c>
      <c r="D94" s="505" t="s">
        <v>441</v>
      </c>
      <c r="E94" s="162" t="s">
        <v>486</v>
      </c>
      <c r="F94" s="140" t="s">
        <v>487</v>
      </c>
      <c r="G94" s="94">
        <f t="shared" si="8"/>
        <v>0</v>
      </c>
      <c r="H94" s="159"/>
      <c r="I94" s="159"/>
      <c r="J94" s="159"/>
    </row>
    <row r="95" spans="1:10" s="43" customFormat="1" ht="111.75" customHeight="1" x14ac:dyDescent="0.3">
      <c r="A95" s="409" t="s">
        <v>301</v>
      </c>
      <c r="B95" s="409" t="s">
        <v>153</v>
      </c>
      <c r="C95" s="92" t="s">
        <v>49</v>
      </c>
      <c r="D95" s="93" t="s">
        <v>152</v>
      </c>
      <c r="E95" s="162" t="s">
        <v>486</v>
      </c>
      <c r="F95" s="140" t="s">
        <v>487</v>
      </c>
      <c r="G95" s="94">
        <f t="shared" si="8"/>
        <v>4791403</v>
      </c>
      <c r="H95" s="159"/>
      <c r="I95" s="159">
        <v>4791403</v>
      </c>
      <c r="J95" s="159">
        <v>4791403</v>
      </c>
    </row>
    <row r="96" spans="1:10" s="43" customFormat="1" ht="75" customHeight="1" x14ac:dyDescent="0.3">
      <c r="A96" s="409" t="s">
        <v>301</v>
      </c>
      <c r="B96" s="409" t="s">
        <v>153</v>
      </c>
      <c r="C96" s="92" t="s">
        <v>49</v>
      </c>
      <c r="D96" s="93" t="s">
        <v>152</v>
      </c>
      <c r="E96" s="93" t="s">
        <v>244</v>
      </c>
      <c r="F96" s="140" t="s">
        <v>245</v>
      </c>
      <c r="G96" s="94">
        <f>SUM(H96:I96)</f>
        <v>15244695</v>
      </c>
      <c r="H96" s="159">
        <v>15244695</v>
      </c>
      <c r="I96" s="159"/>
      <c r="J96" s="159"/>
    </row>
    <row r="97" spans="1:12" s="47" customFormat="1" ht="78" hidden="1" customHeight="1" x14ac:dyDescent="0.3">
      <c r="A97" s="374" t="s">
        <v>301</v>
      </c>
      <c r="B97" s="374" t="s">
        <v>153</v>
      </c>
      <c r="C97" s="64" t="s">
        <v>49</v>
      </c>
      <c r="D97" s="87" t="s">
        <v>152</v>
      </c>
      <c r="E97" s="87" t="s">
        <v>422</v>
      </c>
      <c r="F97" s="115" t="s">
        <v>430</v>
      </c>
      <c r="G97" s="88">
        <f t="shared" ref="G97:G101" si="16">SUM(H97:I97)</f>
        <v>0</v>
      </c>
      <c r="H97" s="98"/>
      <c r="I97" s="98"/>
      <c r="J97" s="98"/>
    </row>
    <row r="98" spans="1:12" s="43" customFormat="1" ht="93" customHeight="1" x14ac:dyDescent="0.3">
      <c r="A98" s="409" t="s">
        <v>442</v>
      </c>
      <c r="B98" s="409" t="s">
        <v>443</v>
      </c>
      <c r="C98" s="92" t="s">
        <v>52</v>
      </c>
      <c r="D98" s="93" t="s">
        <v>444</v>
      </c>
      <c r="E98" s="93" t="s">
        <v>445</v>
      </c>
      <c r="F98" s="140" t="s">
        <v>446</v>
      </c>
      <c r="G98" s="94">
        <f t="shared" si="16"/>
        <v>25000</v>
      </c>
      <c r="H98" s="159">
        <v>25000</v>
      </c>
      <c r="I98" s="159"/>
      <c r="J98" s="159"/>
    </row>
    <row r="99" spans="1:12" s="43" customFormat="1" ht="110.25" customHeight="1" x14ac:dyDescent="0.3">
      <c r="A99" s="409" t="s">
        <v>492</v>
      </c>
      <c r="B99" s="92" t="s">
        <v>114</v>
      </c>
      <c r="C99" s="151" t="s">
        <v>115</v>
      </c>
      <c r="D99" s="152" t="s">
        <v>116</v>
      </c>
      <c r="E99" s="162" t="s">
        <v>486</v>
      </c>
      <c r="F99" s="140" t="s">
        <v>487</v>
      </c>
      <c r="G99" s="94">
        <f t="shared" ref="G99" si="17">SUM(H99:I99)</f>
        <v>460000</v>
      </c>
      <c r="H99" s="159"/>
      <c r="I99" s="159">
        <v>460000</v>
      </c>
      <c r="J99" s="159">
        <v>460000</v>
      </c>
    </row>
    <row r="100" spans="1:12" s="43" customFormat="1" ht="75.75" customHeight="1" x14ac:dyDescent="0.3">
      <c r="A100" s="409" t="s">
        <v>481</v>
      </c>
      <c r="B100" s="92" t="s">
        <v>317</v>
      </c>
      <c r="C100" s="92" t="s">
        <v>273</v>
      </c>
      <c r="D100" s="372" t="s">
        <v>318</v>
      </c>
      <c r="E100" s="162" t="s">
        <v>314</v>
      </c>
      <c r="F100" s="157" t="s">
        <v>315</v>
      </c>
      <c r="G100" s="94">
        <f t="shared" si="16"/>
        <v>1750000</v>
      </c>
      <c r="H100" s="159">
        <v>150000</v>
      </c>
      <c r="I100" s="159">
        <v>1600000</v>
      </c>
      <c r="J100" s="159">
        <v>1600000</v>
      </c>
    </row>
    <row r="101" spans="1:12" s="75" customFormat="1" ht="77.25" hidden="1" customHeight="1" x14ac:dyDescent="0.3">
      <c r="A101" s="122" t="s">
        <v>401</v>
      </c>
      <c r="B101" s="64" t="s">
        <v>188</v>
      </c>
      <c r="C101" s="122" t="s">
        <v>59</v>
      </c>
      <c r="D101" s="123" t="s">
        <v>189</v>
      </c>
      <c r="E101" s="87" t="s">
        <v>256</v>
      </c>
      <c r="F101" s="116" t="s">
        <v>257</v>
      </c>
      <c r="G101" s="88">
        <f t="shared" si="16"/>
        <v>0</v>
      </c>
      <c r="H101" s="403"/>
      <c r="I101" s="98"/>
      <c r="J101" s="98">
        <v>0</v>
      </c>
    </row>
    <row r="102" spans="1:12" s="47" customFormat="1" ht="63" hidden="1" customHeight="1" x14ac:dyDescent="0.3">
      <c r="A102" s="65" t="s">
        <v>302</v>
      </c>
      <c r="B102" s="388"/>
      <c r="C102" s="388"/>
      <c r="D102" s="389" t="s">
        <v>303</v>
      </c>
      <c r="E102" s="390"/>
      <c r="F102" s="391"/>
      <c r="G102" s="392">
        <f>SUM(G103)</f>
        <v>0</v>
      </c>
      <c r="H102" s="392">
        <f t="shared" ref="H102:J102" si="18">SUM(H103)</f>
        <v>0</v>
      </c>
      <c r="I102" s="392">
        <f t="shared" si="18"/>
        <v>0</v>
      </c>
      <c r="J102" s="392">
        <f t="shared" si="18"/>
        <v>0</v>
      </c>
    </row>
    <row r="103" spans="1:12" s="47" customFormat="1" ht="62.25" hidden="1" customHeight="1" x14ac:dyDescent="0.3">
      <c r="A103" s="65" t="s">
        <v>304</v>
      </c>
      <c r="B103" s="388"/>
      <c r="C103" s="388"/>
      <c r="D103" s="389" t="s">
        <v>303</v>
      </c>
      <c r="E103" s="390"/>
      <c r="F103" s="391"/>
      <c r="G103" s="111">
        <f t="shared" ref="G103:H103" si="19">SUM(G104:G106)</f>
        <v>0</v>
      </c>
      <c r="H103" s="111">
        <f t="shared" si="19"/>
        <v>0</v>
      </c>
      <c r="I103" s="111">
        <f>SUM(I104:I106)</f>
        <v>0</v>
      </c>
      <c r="J103" s="111">
        <f>SUM(J104:J106)</f>
        <v>0</v>
      </c>
      <c r="L103" s="393">
        <f>SUM(H102:I102)</f>
        <v>0</v>
      </c>
    </row>
    <row r="104" spans="1:12" s="47" customFormat="1" ht="81" hidden="1" customHeight="1" x14ac:dyDescent="0.3">
      <c r="A104" s="374" t="s">
        <v>306</v>
      </c>
      <c r="B104" s="374" t="s">
        <v>161</v>
      </c>
      <c r="C104" s="64" t="s">
        <v>151</v>
      </c>
      <c r="D104" s="387" t="s">
        <v>160</v>
      </c>
      <c r="E104" s="86" t="s">
        <v>447</v>
      </c>
      <c r="F104" s="115" t="s">
        <v>259</v>
      </c>
      <c r="G104" s="88">
        <f t="shared" ref="G104:G106" si="20">SUM(H104:I104)</f>
        <v>0</v>
      </c>
      <c r="H104" s="98"/>
      <c r="I104" s="98"/>
      <c r="J104" s="98"/>
    </row>
    <row r="105" spans="1:12" s="47" customFormat="1" ht="81" hidden="1" customHeight="1" x14ac:dyDescent="0.3">
      <c r="A105" s="374" t="s">
        <v>402</v>
      </c>
      <c r="B105" s="374" t="s">
        <v>403</v>
      </c>
      <c r="C105" s="64" t="s">
        <v>151</v>
      </c>
      <c r="D105" s="87" t="s">
        <v>404</v>
      </c>
      <c r="E105" s="86" t="s">
        <v>447</v>
      </c>
      <c r="F105" s="115" t="s">
        <v>259</v>
      </c>
      <c r="G105" s="88">
        <f t="shared" si="20"/>
        <v>0</v>
      </c>
      <c r="H105" s="98"/>
      <c r="I105" s="98"/>
      <c r="J105" s="98"/>
    </row>
    <row r="106" spans="1:12" s="47" customFormat="1" ht="96" hidden="1" customHeight="1" x14ac:dyDescent="0.3">
      <c r="A106" s="116">
        <v>1618821</v>
      </c>
      <c r="B106" s="116">
        <v>8821</v>
      </c>
      <c r="C106" s="100" t="s">
        <v>448</v>
      </c>
      <c r="D106" s="87" t="s">
        <v>449</v>
      </c>
      <c r="E106" s="86" t="s">
        <v>450</v>
      </c>
      <c r="F106" s="115" t="s">
        <v>451</v>
      </c>
      <c r="G106" s="88">
        <f t="shared" si="20"/>
        <v>0</v>
      </c>
      <c r="H106" s="98"/>
      <c r="I106" s="98"/>
      <c r="J106" s="98"/>
    </row>
    <row r="107" spans="1:12" s="145" customFormat="1" ht="32.450000000000003" customHeight="1" x14ac:dyDescent="0.3">
      <c r="A107" s="142" t="s">
        <v>267</v>
      </c>
      <c r="B107" s="142" t="s">
        <v>267</v>
      </c>
      <c r="C107" s="142" t="s">
        <v>267</v>
      </c>
      <c r="D107" s="143" t="s">
        <v>175</v>
      </c>
      <c r="E107" s="143" t="s">
        <v>267</v>
      </c>
      <c r="F107" s="143" t="s">
        <v>267</v>
      </c>
      <c r="G107" s="144">
        <f>SUM(G15,G34,G39,G56,G70,G103)</f>
        <v>92757230</v>
      </c>
      <c r="H107" s="144">
        <f>SUM(H15,H34,H39,H56,H70,H103)</f>
        <v>37430290</v>
      </c>
      <c r="I107" s="144">
        <f>SUM(I15,I34,I39,I56,I70,I103)</f>
        <v>55326940</v>
      </c>
      <c r="J107" s="144">
        <f>SUM(J15,J34,J39,J56,J70,J103)</f>
        <v>55326940</v>
      </c>
      <c r="L107" s="394">
        <f>SUM(L15:L103)</f>
        <v>92757230</v>
      </c>
    </row>
    <row r="108" spans="1:12" s="75" customFormat="1" ht="28.9" customHeight="1" x14ac:dyDescent="0.3">
      <c r="A108" s="395"/>
      <c r="B108" s="395"/>
      <c r="C108" s="395"/>
      <c r="D108" s="395"/>
      <c r="E108" s="395"/>
      <c r="F108" s="146"/>
      <c r="G108" s="146"/>
      <c r="H108" s="395"/>
      <c r="I108" s="395"/>
      <c r="L108" s="396">
        <f>SUM(H107:I107)</f>
        <v>92757230</v>
      </c>
    </row>
    <row r="109" spans="1:12" ht="40.5" customHeight="1" x14ac:dyDescent="0.3">
      <c r="A109" s="117"/>
      <c r="B109" s="117"/>
      <c r="C109" s="117"/>
      <c r="D109" s="117"/>
      <c r="E109" s="117"/>
      <c r="F109" s="146"/>
      <c r="G109" s="118"/>
      <c r="H109" s="119"/>
      <c r="I109" s="119"/>
      <c r="K109" s="13"/>
    </row>
    <row r="110" spans="1:12" ht="18.75" x14ac:dyDescent="0.3">
      <c r="A110" s="117"/>
      <c r="B110" s="117"/>
      <c r="C110" s="117"/>
      <c r="D110" s="120"/>
      <c r="E110" s="120"/>
      <c r="F110" s="147"/>
      <c r="G110" s="121"/>
      <c r="I110" s="119"/>
      <c r="K110" s="13"/>
    </row>
    <row r="111" spans="1:12" ht="18.75" x14ac:dyDescent="0.3">
      <c r="A111" s="117"/>
      <c r="B111" s="117"/>
      <c r="C111" s="117"/>
      <c r="D111" s="117"/>
      <c r="E111" s="117"/>
      <c r="F111" s="146"/>
      <c r="G111" s="118"/>
      <c r="H111" s="119"/>
      <c r="I111" s="119"/>
      <c r="K111" s="13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дод2!Заголовки_для_печати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2023-03-23T14:15:46Z</cp:lastPrinted>
  <dcterms:created xsi:type="dcterms:W3CDTF">2004-12-22T07:46:33Z</dcterms:created>
  <dcterms:modified xsi:type="dcterms:W3CDTF">2023-03-23T14:42:19Z</dcterms:modified>
</cp:coreProperties>
</file>