
<file path=[Content_Types].xml><?xml version="1.0" encoding="utf-8"?>
<Types xmlns="http://schemas.openxmlformats.org/package/2006/content-types"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3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  <Default Extension="bin" ContentType="application/vnd.openxmlformats-officedocument.spreadsheetml.printerSettings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1545" windowWidth="12000" windowHeight="6420" tabRatio="915"/>
  </bookViews>
  <sheets>
    <sheet name="Осн. фін. пок." sheetId="14" r:id="rId1"/>
    <sheet name="I. Фін результат" sheetId="2" r:id="rId2"/>
    <sheet name="ІІ. Розр. з бюджетом" sheetId="19" r:id="rId3"/>
    <sheet name="ІІІ. Рух грош. коштів" sheetId="18" r:id="rId4"/>
    <sheet name="IV. Кап. інвестиції" sheetId="3" r:id="rId5"/>
    <sheet name=" V. Коефіцієнти" sheetId="11" r:id="rId6"/>
    <sheet name="6.1. Інша інфо_1" sheetId="10" r:id="rId7"/>
    <sheet name="6.2. Інша інфо_2" sheetId="9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</externalReferences>
  <definedNames>
    <definedName name="__123Graph_XGRAPH3" hidden="1">[1]GDP!#REF!</definedName>
    <definedName name="aa">'[2]1993'!$A$1:$IV$3,'[2]1993'!$A$1:$A$65536</definedName>
    <definedName name="ad">'[3]МТР Газ України'!$B$1</definedName>
    <definedName name="as">'[4]МТР Газ України'!$B$1</definedName>
    <definedName name="asdf">[5]Inform!$E$6</definedName>
    <definedName name="asdfg">[5]Inform!$F$2</definedName>
    <definedName name="BuiltIn_Print_Area___1___1">#REF!</definedName>
    <definedName name="ClDate">[7]Inform!$E$6</definedName>
    <definedName name="ClDate_21">[8]Inform!$E$6</definedName>
    <definedName name="ClDate_25">[8]Inform!$E$6</definedName>
    <definedName name="ClDate_6">[9]Inform!$E$6</definedName>
    <definedName name="CompName">[7]Inform!$F$2</definedName>
    <definedName name="CompName_21">[8]Inform!$F$2</definedName>
    <definedName name="CompName_25">[8]Inform!$F$2</definedName>
    <definedName name="CompName_6">[9]Inform!$F$2</definedName>
    <definedName name="CompNameE">[7]Inform!$G$2</definedName>
    <definedName name="CompNameE_21">[8]Inform!$G$2</definedName>
    <definedName name="CompNameE_25">[8]Inform!$G$2</definedName>
    <definedName name="CompNameE_6">[9]Inform!$G$2</definedName>
    <definedName name="Cost_Category_National_ID">#REF!</definedName>
    <definedName name="Cе511">#REF!</definedName>
    <definedName name="d">'[10]МТР Газ України'!$B$4</definedName>
    <definedName name="dCPIb">[11]попер_роз!#REF!</definedName>
    <definedName name="dPPIb">[11]попер_роз!#REF!</definedName>
    <definedName name="ds">'[12]7  Інші витрати'!#REF!</definedName>
    <definedName name="Fact_Type_ID">#REF!</definedName>
    <definedName name="G">'[13]МТР Газ України'!$B$1</definedName>
    <definedName name="ij1sssss">'[14]7  Інші витрати'!#REF!</definedName>
    <definedName name="LastItem">[15]Лист1!$A$1</definedName>
    <definedName name="Load">'[16]МТР Газ України'!$B$4</definedName>
    <definedName name="Load_ID">'[17]МТР Газ України'!$B$4</definedName>
    <definedName name="Load_ID_10">'[18]7  Інші витрати'!#REF!</definedName>
    <definedName name="Load_ID_11">'[19]МТР Газ України'!$B$4</definedName>
    <definedName name="Load_ID_12">'[19]МТР Газ України'!$B$4</definedName>
    <definedName name="Load_ID_13">'[19]МТР Газ України'!$B$4</definedName>
    <definedName name="Load_ID_14">'[19]МТР Газ України'!$B$4</definedName>
    <definedName name="Load_ID_15">'[19]МТР Газ України'!$B$4</definedName>
    <definedName name="Load_ID_16">'[19]МТР Газ України'!$B$4</definedName>
    <definedName name="Load_ID_17">'[19]МТР Газ України'!$B$4</definedName>
    <definedName name="Load_ID_18">'[20]МТР Газ України'!$B$4</definedName>
    <definedName name="Load_ID_19">'[21]МТР Газ України'!$B$4</definedName>
    <definedName name="Load_ID_20">'[20]МТР Газ України'!$B$4</definedName>
    <definedName name="Load_ID_200">'[16]МТР Газ України'!$B$4</definedName>
    <definedName name="Load_ID_21">'[22]МТР Газ України'!$B$4</definedName>
    <definedName name="Load_ID_23">'[21]МТР Газ України'!$B$4</definedName>
    <definedName name="Load_ID_25">'[22]МТР Газ України'!$B$4</definedName>
    <definedName name="Load_ID_542">'[23]МТР Газ України'!$B$4</definedName>
    <definedName name="Load_ID_6">'[19]МТР Газ України'!$B$4</definedName>
    <definedName name="OpDate">[7]Inform!$E$5</definedName>
    <definedName name="OpDate_21">[8]Inform!$E$5</definedName>
    <definedName name="OpDate_25">[8]Inform!$E$5</definedName>
    <definedName name="OpDate_6">[9]Inform!$E$5</definedName>
    <definedName name="QR">[24]Inform!$E$5</definedName>
    <definedName name="qw">[5]Inform!$E$5</definedName>
    <definedName name="qwert">[5]Inform!$G$2</definedName>
    <definedName name="qwerty">'[4]МТР Газ України'!$B$4</definedName>
    <definedName name="ShowFil">[15]!ShowFil</definedName>
    <definedName name="SU_ID">#REF!</definedName>
    <definedName name="Time_ID">'[17]МТР Газ України'!$B$1</definedName>
    <definedName name="Time_ID_10">'[18]7  Інші витрати'!#REF!</definedName>
    <definedName name="Time_ID_11">'[19]МТР Газ України'!$B$1</definedName>
    <definedName name="Time_ID_12">'[19]МТР Газ України'!$B$1</definedName>
    <definedName name="Time_ID_13">'[19]МТР Газ України'!$B$1</definedName>
    <definedName name="Time_ID_14">'[19]МТР Газ України'!$B$1</definedName>
    <definedName name="Time_ID_15">'[19]МТР Газ України'!$B$1</definedName>
    <definedName name="Time_ID_16">'[19]МТР Газ України'!$B$1</definedName>
    <definedName name="Time_ID_17">'[19]МТР Газ України'!$B$1</definedName>
    <definedName name="Time_ID_18">'[20]МТР Газ України'!$B$1</definedName>
    <definedName name="Time_ID_19">'[21]МТР Газ України'!$B$1</definedName>
    <definedName name="Time_ID_20">'[20]МТР Газ України'!$B$1</definedName>
    <definedName name="Time_ID_21">'[22]МТР Газ України'!$B$1</definedName>
    <definedName name="Time_ID_23">'[21]МТР Газ України'!$B$1</definedName>
    <definedName name="Time_ID_25">'[22]МТР Газ України'!$B$1</definedName>
    <definedName name="Time_ID_6">'[19]МТР Газ України'!$B$1</definedName>
    <definedName name="Time_ID0">'[17]МТР Газ України'!$F$1</definedName>
    <definedName name="Time_ID0_10">'[18]7  Інші витрати'!#REF!</definedName>
    <definedName name="Time_ID0_11">'[19]МТР Газ України'!$F$1</definedName>
    <definedName name="Time_ID0_12">'[19]МТР Газ України'!$F$1</definedName>
    <definedName name="Time_ID0_13">'[19]МТР Газ України'!$F$1</definedName>
    <definedName name="Time_ID0_14">'[19]МТР Газ України'!$F$1</definedName>
    <definedName name="Time_ID0_15">'[19]МТР Газ України'!$F$1</definedName>
    <definedName name="Time_ID0_16">'[19]МТР Газ України'!$F$1</definedName>
    <definedName name="Time_ID0_17">'[19]МТР Газ України'!$F$1</definedName>
    <definedName name="Time_ID0_18">'[20]МТР Газ України'!$F$1</definedName>
    <definedName name="Time_ID0_19">'[21]МТР Газ України'!$F$1</definedName>
    <definedName name="Time_ID0_20">'[20]МТР Газ України'!$F$1</definedName>
    <definedName name="Time_ID0_21">'[22]МТР Газ України'!$F$1</definedName>
    <definedName name="Time_ID0_23">'[21]МТР Газ України'!$F$1</definedName>
    <definedName name="Time_ID0_25">'[22]МТР Газ України'!$F$1</definedName>
    <definedName name="Time_ID0_6">'[19]МТР Газ України'!$F$1</definedName>
    <definedName name="ttttttt">#REF!</definedName>
    <definedName name="Unit">[7]Inform!$E$38</definedName>
    <definedName name="Unit_21">[8]Inform!$E$38</definedName>
    <definedName name="Unit_25">[8]Inform!$E$38</definedName>
    <definedName name="Unit_6">[9]Inform!$E$38</definedName>
    <definedName name="WQER">'[25]МТР Газ України'!$B$4</definedName>
    <definedName name="wr">'[25]МТР Газ України'!$B$4</definedName>
    <definedName name="yyyy">#REF!</definedName>
    <definedName name="zx">'[4]МТР Газ України'!$F$1</definedName>
    <definedName name="zxc">[5]Inform!$E$38</definedName>
    <definedName name="а">'[14]7  Інші витрати'!#REF!</definedName>
    <definedName name="ав">#REF!</definedName>
    <definedName name="аен">'[25]МТР Газ України'!$B$4</definedName>
    <definedName name="_xlnm.Database">'[26]Ener '!$A$1:$G$2645</definedName>
    <definedName name="в">'[27]МТР Газ України'!$F$1</definedName>
    <definedName name="ватт">'[28]БАЗА  '!#REF!</definedName>
    <definedName name="Д">'[16]МТР Газ України'!$B$4</definedName>
    <definedName name="е">#REF!</definedName>
    <definedName name="є">#REF!</definedName>
    <definedName name="_xlnm.Print_Titles" localSheetId="5">' V. Коефіцієнти'!$5:$5</definedName>
    <definedName name="_xlnm.Print_Titles" localSheetId="1">'I. Фін результат'!$3:$5</definedName>
    <definedName name="_xlnm.Print_Titles" localSheetId="2">'ІІ. Розр. з бюджетом'!$3:$5</definedName>
    <definedName name="_xlnm.Print_Titles" localSheetId="3">'ІІІ. Рух грош. коштів'!$3:$5</definedName>
    <definedName name="_xlnm.Print_Titles" localSheetId="0">'Осн. фін. пок.'!$30:$32</definedName>
    <definedName name="Заголовки_для_печати_МИ">'[29]1993'!$A$1:$IV$3,'[29]1993'!$A$1:$A$65536</definedName>
    <definedName name="і">[31]Inform!$F$2</definedName>
    <definedName name="ів">#REF!</definedName>
    <definedName name="ів___0">#REF!</definedName>
    <definedName name="ів_22">#REF!</definedName>
    <definedName name="ів_26">#REF!</definedName>
    <definedName name="іваіа">'[30]7  Інші витрати'!#REF!</definedName>
    <definedName name="іваф">#REF!</definedName>
    <definedName name="івів">'[13]МТР Газ України'!$B$1</definedName>
    <definedName name="іцу">[24]Inform!$G$2</definedName>
    <definedName name="йуц">#REF!</definedName>
    <definedName name="йцу">#REF!</definedName>
    <definedName name="йцуйй">#REF!</definedName>
    <definedName name="йцукц">'[30]7  Інші витрати'!#REF!</definedName>
    <definedName name="КЕ">#REF!</definedName>
    <definedName name="КЕ___0">#REF!</definedName>
    <definedName name="КЕ_22">#REF!</definedName>
    <definedName name="КЕ_26">#REF!</definedName>
    <definedName name="кен">#REF!</definedName>
    <definedName name="л">#REF!</definedName>
    <definedName name="_xlnm.Print_Area" localSheetId="5">' V. Коефіцієнти'!$A$1:$H$28</definedName>
    <definedName name="_xlnm.Print_Area" localSheetId="6">'6.1. Інша інфо_1'!$A$1:$O$75</definedName>
    <definedName name="_xlnm.Print_Area" localSheetId="7">'6.2. Інша інфо_2'!$A$1:$AF$59</definedName>
    <definedName name="_xlnm.Print_Area" localSheetId="1">'I. Фін результат'!$A$1:$I$103</definedName>
    <definedName name="_xlnm.Print_Area" localSheetId="4">'IV. Кап. інвестиції'!$A$1:$H$17</definedName>
    <definedName name="_xlnm.Print_Area" localSheetId="2">'ІІ. Розр. з бюджетом'!$A$1:$H$48</definedName>
    <definedName name="_xlnm.Print_Area" localSheetId="3">'ІІІ. Рух грош. коштів'!$A$1:$H$75</definedName>
    <definedName name="_xlnm.Print_Area" localSheetId="0">'Осн. фін. пок.'!$A$1:$H$172</definedName>
    <definedName name="п">'[14]7  Інші витрати'!#REF!</definedName>
    <definedName name="пдв">'[16]МТР Газ України'!$B$4</definedName>
    <definedName name="пдв_утг">'[16]МТР Газ України'!$F$1</definedName>
    <definedName name="План">#REF!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.">#REF!</definedName>
    <definedName name="ппп">[32]Inform!$E$6</definedName>
    <definedName name="р">#REF!</definedName>
    <definedName name="т">[33]Inform!$E$6</definedName>
    <definedName name="тариф">[34]Inform!$G$2</definedName>
    <definedName name="уйцукйцуйу">#REF!</definedName>
    <definedName name="уке">[35]Inform!$G$2</definedName>
    <definedName name="УТГ">'[16]МТР Газ України'!$B$4</definedName>
    <definedName name="фів">'[25]МТР Газ України'!$B$4</definedName>
    <definedName name="фіваіф">'[30]7  Інші витрати'!#REF!</definedName>
    <definedName name="фф">'[27]МТР Газ України'!$F$1</definedName>
    <definedName name="ц">'[14]7  Інші витрати'!#REF!</definedName>
    <definedName name="ччч">'[36]БАЗА  '!#REF!</definedName>
    <definedName name="ш">#REF!</definedName>
  </definedNames>
  <calcPr calcId="124519" fullCalcOnLoad="1"/>
</workbook>
</file>

<file path=xl/calcChain.xml><?xml version="1.0" encoding="utf-8"?>
<calcChain xmlns="http://schemas.openxmlformats.org/spreadsheetml/2006/main">
  <c r="F25" i="18"/>
  <c r="F18"/>
  <c r="G31" i="19"/>
  <c r="G32"/>
  <c r="G33"/>
  <c r="G34"/>
  <c r="E30"/>
  <c r="D25" i="18"/>
  <c r="D18"/>
  <c r="D34"/>
  <c r="F7"/>
  <c r="D89" i="2"/>
  <c r="D15" i="11"/>
  <c r="D14"/>
  <c r="C18" i="18"/>
  <c r="C34"/>
  <c r="E18"/>
  <c r="E25"/>
  <c r="F89" i="2"/>
  <c r="E89"/>
  <c r="I45" i="10"/>
  <c r="O45"/>
  <c r="T53" i="9"/>
  <c r="R53"/>
  <c r="P53"/>
  <c r="N46"/>
  <c r="N47"/>
  <c r="N48"/>
  <c r="N49"/>
  <c r="N50"/>
  <c r="N51"/>
  <c r="N52"/>
  <c r="N53"/>
  <c r="L53"/>
  <c r="J53"/>
  <c r="H53"/>
  <c r="F53"/>
  <c r="G138" i="14"/>
  <c r="H138"/>
  <c r="G139"/>
  <c r="H139"/>
  <c r="G140"/>
  <c r="H140"/>
  <c r="G141"/>
  <c r="H141"/>
  <c r="G142"/>
  <c r="H142"/>
  <c r="G143"/>
  <c r="G144"/>
  <c r="H144"/>
  <c r="G146"/>
  <c r="G147"/>
  <c r="G148"/>
  <c r="H148"/>
  <c r="G136"/>
  <c r="Z36" i="9"/>
  <c r="F128" i="14"/>
  <c r="V36" i="9"/>
  <c r="F127" i="14"/>
  <c r="R36" i="9"/>
  <c r="F126" i="14"/>
  <c r="N36" i="9"/>
  <c r="F125" i="14"/>
  <c r="Y36" i="9"/>
  <c r="E128" i="14"/>
  <c r="U36" i="9"/>
  <c r="E127" i="14"/>
  <c r="Q36" i="9"/>
  <c r="E126" i="14"/>
  <c r="M36" i="9"/>
  <c r="E125" i="14"/>
  <c r="AD32" i="9"/>
  <c r="AD33"/>
  <c r="AD36"/>
  <c r="AD34"/>
  <c r="AD35"/>
  <c r="AC34"/>
  <c r="AE34"/>
  <c r="AC32"/>
  <c r="AC36"/>
  <c r="AC33"/>
  <c r="AC35"/>
  <c r="AE35"/>
  <c r="AA32"/>
  <c r="AA33"/>
  <c r="AA36"/>
  <c r="AA34"/>
  <c r="AA35"/>
  <c r="W32"/>
  <c r="W33"/>
  <c r="W36"/>
  <c r="W34"/>
  <c r="W35"/>
  <c r="S32"/>
  <c r="S33"/>
  <c r="S36"/>
  <c r="S34"/>
  <c r="S35"/>
  <c r="O32"/>
  <c r="O33"/>
  <c r="O34"/>
  <c r="O35"/>
  <c r="O36"/>
  <c r="X23"/>
  <c r="U23"/>
  <c r="AA23"/>
  <c r="AA20"/>
  <c r="AA21"/>
  <c r="AA22"/>
  <c r="AA19"/>
  <c r="R23"/>
  <c r="X10"/>
  <c r="U10"/>
  <c r="AA10"/>
  <c r="AA7"/>
  <c r="AA8"/>
  <c r="AA9"/>
  <c r="AA6"/>
  <c r="R10"/>
  <c r="F157" i="14"/>
  <c r="F156"/>
  <c r="F155"/>
  <c r="E157"/>
  <c r="E156"/>
  <c r="E155"/>
  <c r="F153"/>
  <c r="F152"/>
  <c r="F151"/>
  <c r="E153"/>
  <c r="E152"/>
  <c r="E151"/>
  <c r="D75" i="10"/>
  <c r="H75"/>
  <c r="L75"/>
  <c r="N75"/>
  <c r="N72"/>
  <c r="N69"/>
  <c r="N66"/>
  <c r="F75"/>
  <c r="J75"/>
  <c r="N45"/>
  <c r="M45"/>
  <c r="J46"/>
  <c r="K46"/>
  <c r="L46"/>
  <c r="J47"/>
  <c r="K47"/>
  <c r="L47"/>
  <c r="J48"/>
  <c r="K48"/>
  <c r="L48"/>
  <c r="L45"/>
  <c r="K45"/>
  <c r="J45"/>
  <c r="D49"/>
  <c r="G49"/>
  <c r="I26"/>
  <c r="F167" i="14"/>
  <c r="F166"/>
  <c r="I24" i="10"/>
  <c r="F165" i="14"/>
  <c r="F76"/>
  <c r="I19" i="10" s="1"/>
  <c r="F26"/>
  <c r="E167" i="14"/>
  <c r="E166"/>
  <c r="G166" s="1"/>
  <c r="E76"/>
  <c r="F19" i="10"/>
  <c r="G161" i="14"/>
  <c r="E161"/>
  <c r="F162"/>
  <c r="E162"/>
  <c r="G162"/>
  <c r="F160"/>
  <c r="E160"/>
  <c r="H160" s="1"/>
  <c r="C162"/>
  <c r="C161"/>
  <c r="C160"/>
  <c r="C159"/>
  <c r="C76"/>
  <c r="C23" i="10"/>
  <c r="C164" i="14"/>
  <c r="D76"/>
  <c r="C26" i="10"/>
  <c r="C167" i="14"/>
  <c r="C166"/>
  <c r="C24" i="10"/>
  <c r="C165" i="14"/>
  <c r="N12" i="10"/>
  <c r="N14"/>
  <c r="I15"/>
  <c r="L15"/>
  <c r="N15"/>
  <c r="N16"/>
  <c r="N18"/>
  <c r="N20"/>
  <c r="N22"/>
  <c r="N24"/>
  <c r="N26"/>
  <c r="N11"/>
  <c r="L12"/>
  <c r="L13"/>
  <c r="L14"/>
  <c r="L16"/>
  <c r="L17"/>
  <c r="L18"/>
  <c r="L20"/>
  <c r="L21"/>
  <c r="L22"/>
  <c r="L24"/>
  <c r="L25"/>
  <c r="L11"/>
  <c r="D145" i="14"/>
  <c r="D133"/>
  <c r="E145"/>
  <c r="G145"/>
  <c r="D137"/>
  <c r="G137"/>
  <c r="E137"/>
  <c r="C137"/>
  <c r="D134"/>
  <c r="C134"/>
  <c r="E8" i="2"/>
  <c r="E35" i="14"/>
  <c r="E34"/>
  <c r="E53" i="2"/>
  <c r="E47" i="14"/>
  <c r="F8" i="2"/>
  <c r="F35" i="14"/>
  <c r="F34"/>
  <c r="F49" i="2"/>
  <c r="F44" i="14"/>
  <c r="F53" i="2"/>
  <c r="F47" i="14"/>
  <c r="D118"/>
  <c r="D119"/>
  <c r="D120"/>
  <c r="D121"/>
  <c r="D122"/>
  <c r="D123"/>
  <c r="E118"/>
  <c r="E119"/>
  <c r="E120"/>
  <c r="E121"/>
  <c r="E122"/>
  <c r="E123"/>
  <c r="F118"/>
  <c r="F119"/>
  <c r="F120"/>
  <c r="F121"/>
  <c r="F122"/>
  <c r="F123"/>
  <c r="C119"/>
  <c r="C120"/>
  <c r="C121"/>
  <c r="C122"/>
  <c r="C123"/>
  <c r="C118"/>
  <c r="D109"/>
  <c r="E109"/>
  <c r="F109"/>
  <c r="D110"/>
  <c r="E110"/>
  <c r="F110"/>
  <c r="D114"/>
  <c r="E114"/>
  <c r="F114"/>
  <c r="C114"/>
  <c r="C110"/>
  <c r="C109"/>
  <c r="E19" i="11"/>
  <c r="D78" i="14"/>
  <c r="E78"/>
  <c r="F78"/>
  <c r="C78"/>
  <c r="E15" i="11"/>
  <c r="E14"/>
  <c r="D84" i="2"/>
  <c r="E17"/>
  <c r="E86"/>
  <c r="E88"/>
  <c r="E84"/>
  <c r="F17"/>
  <c r="F85"/>
  <c r="F87"/>
  <c r="F86"/>
  <c r="F88"/>
  <c r="F84"/>
  <c r="C84"/>
  <c r="G7" i="3"/>
  <c r="G8"/>
  <c r="G9"/>
  <c r="G10"/>
  <c r="G11"/>
  <c r="G12"/>
  <c r="D6"/>
  <c r="E6"/>
  <c r="F6"/>
  <c r="C6"/>
  <c r="G8" i="18"/>
  <c r="H8"/>
  <c r="G9"/>
  <c r="G10"/>
  <c r="G11"/>
  <c r="G12"/>
  <c r="G14"/>
  <c r="G15"/>
  <c r="G16"/>
  <c r="G17"/>
  <c r="G19"/>
  <c r="H19"/>
  <c r="G20"/>
  <c r="H20"/>
  <c r="G30"/>
  <c r="H30"/>
  <c r="G35"/>
  <c r="H35"/>
  <c r="G36"/>
  <c r="H36"/>
  <c r="G38"/>
  <c r="G40"/>
  <c r="G41"/>
  <c r="G42"/>
  <c r="G43"/>
  <c r="G51"/>
  <c r="G53"/>
  <c r="G55"/>
  <c r="G56"/>
  <c r="G57"/>
  <c r="G58"/>
  <c r="G69"/>
  <c r="G70"/>
  <c r="F13"/>
  <c r="F21"/>
  <c r="F31"/>
  <c r="F39"/>
  <c r="F44"/>
  <c r="F50"/>
  <c r="F112" i="14"/>
  <c r="F54" i="18"/>
  <c r="F52"/>
  <c r="F61"/>
  <c r="F59"/>
  <c r="E13"/>
  <c r="G13"/>
  <c r="E7"/>
  <c r="E21"/>
  <c r="G21"/>
  <c r="E31"/>
  <c r="E39"/>
  <c r="G39"/>
  <c r="E44"/>
  <c r="E50"/>
  <c r="G50"/>
  <c r="E54"/>
  <c r="E52"/>
  <c r="E61"/>
  <c r="E59"/>
  <c r="D13"/>
  <c r="D7"/>
  <c r="D21"/>
  <c r="D31"/>
  <c r="D39"/>
  <c r="D44"/>
  <c r="D50"/>
  <c r="D112" i="14"/>
  <c r="D54" i="18"/>
  <c r="D52"/>
  <c r="D67"/>
  <c r="D113" i="14"/>
  <c r="D61" i="18"/>
  <c r="D59"/>
  <c r="C13"/>
  <c r="C7"/>
  <c r="C31"/>
  <c r="C37"/>
  <c r="C39"/>
  <c r="C44"/>
  <c r="C50"/>
  <c r="C112" i="14"/>
  <c r="C54" i="18"/>
  <c r="C52"/>
  <c r="C61"/>
  <c r="C59"/>
  <c r="D106" i="14"/>
  <c r="E106"/>
  <c r="F106"/>
  <c r="G106" s="1"/>
  <c r="C106"/>
  <c r="D105"/>
  <c r="E105"/>
  <c r="F105"/>
  <c r="G105" s="1"/>
  <c r="C105"/>
  <c r="D96"/>
  <c r="E96"/>
  <c r="F96"/>
  <c r="D97"/>
  <c r="E97"/>
  <c r="F97"/>
  <c r="G97" s="1"/>
  <c r="D98"/>
  <c r="E98"/>
  <c r="F98"/>
  <c r="D99"/>
  <c r="E99"/>
  <c r="F99"/>
  <c r="D100"/>
  <c r="E100"/>
  <c r="F100"/>
  <c r="D101"/>
  <c r="E101"/>
  <c r="F101"/>
  <c r="D102"/>
  <c r="E102"/>
  <c r="F102"/>
  <c r="C96"/>
  <c r="C97"/>
  <c r="C98"/>
  <c r="C99"/>
  <c r="C100"/>
  <c r="C101"/>
  <c r="C102"/>
  <c r="D90"/>
  <c r="E90"/>
  <c r="F90"/>
  <c r="D91"/>
  <c r="E91"/>
  <c r="F91"/>
  <c r="D92"/>
  <c r="E92"/>
  <c r="F92"/>
  <c r="C91"/>
  <c r="C92"/>
  <c r="C90"/>
  <c r="C87"/>
  <c r="D87"/>
  <c r="E87"/>
  <c r="F87"/>
  <c r="C88"/>
  <c r="D88"/>
  <c r="E88"/>
  <c r="G88"/>
  <c r="F88"/>
  <c r="C89"/>
  <c r="D89"/>
  <c r="E89"/>
  <c r="F89"/>
  <c r="C85"/>
  <c r="C86"/>
  <c r="C84"/>
  <c r="D85"/>
  <c r="D86"/>
  <c r="D84"/>
  <c r="E85"/>
  <c r="E86"/>
  <c r="E84"/>
  <c r="F85"/>
  <c r="F84" s="1"/>
  <c r="G84" s="1"/>
  <c r="F86"/>
  <c r="D83"/>
  <c r="E83"/>
  <c r="F83"/>
  <c r="C83"/>
  <c r="D40" i="19"/>
  <c r="E40"/>
  <c r="F40"/>
  <c r="C40"/>
  <c r="D35"/>
  <c r="D104" i="14"/>
  <c r="E35" i="19"/>
  <c r="E104" i="14"/>
  <c r="F35" i="19"/>
  <c r="F104" i="14"/>
  <c r="H104" s="1"/>
  <c r="C35" i="19"/>
  <c r="C104" i="14"/>
  <c r="D30" i="19"/>
  <c r="D103" i="14"/>
  <c r="E103"/>
  <c r="F30" i="19"/>
  <c r="F103" i="14"/>
  <c r="C30" i="19"/>
  <c r="C103" i="14"/>
  <c r="D20" i="19"/>
  <c r="D95" i="14"/>
  <c r="E20" i="19"/>
  <c r="E95" i="14"/>
  <c r="F20" i="19"/>
  <c r="F95" i="14"/>
  <c r="C20" i="19"/>
  <c r="C95" i="14"/>
  <c r="H31" i="19"/>
  <c r="H34"/>
  <c r="H38"/>
  <c r="D8"/>
  <c r="E8"/>
  <c r="F8"/>
  <c r="C8"/>
  <c r="D73" i="14"/>
  <c r="E73"/>
  <c r="F73"/>
  <c r="H73" s="1"/>
  <c r="D74"/>
  <c r="E74"/>
  <c r="F74"/>
  <c r="H74" s="1"/>
  <c r="D75"/>
  <c r="E75"/>
  <c r="F75"/>
  <c r="D77"/>
  <c r="E77"/>
  <c r="F77"/>
  <c r="D79"/>
  <c r="E79"/>
  <c r="F79"/>
  <c r="G79"/>
  <c r="C74"/>
  <c r="C75"/>
  <c r="C77"/>
  <c r="C80" s="1"/>
  <c r="C79"/>
  <c r="C73"/>
  <c r="D67"/>
  <c r="E67"/>
  <c r="F67"/>
  <c r="D68"/>
  <c r="E68"/>
  <c r="F68"/>
  <c r="C68"/>
  <c r="C67"/>
  <c r="D60"/>
  <c r="E60"/>
  <c r="F60"/>
  <c r="C60"/>
  <c r="C58"/>
  <c r="D58"/>
  <c r="E58"/>
  <c r="F58"/>
  <c r="D56"/>
  <c r="E56"/>
  <c r="F56"/>
  <c r="C56"/>
  <c r="D55"/>
  <c r="E55"/>
  <c r="F55"/>
  <c r="G55" s="1"/>
  <c r="C55"/>
  <c r="D54"/>
  <c r="E54"/>
  <c r="F54"/>
  <c r="C54"/>
  <c r="D53"/>
  <c r="E53"/>
  <c r="F53"/>
  <c r="C53"/>
  <c r="C48"/>
  <c r="D48"/>
  <c r="E48"/>
  <c r="F48"/>
  <c r="C49"/>
  <c r="D49"/>
  <c r="E49"/>
  <c r="F49"/>
  <c r="C45"/>
  <c r="D45"/>
  <c r="E45"/>
  <c r="F45"/>
  <c r="C46"/>
  <c r="D46"/>
  <c r="E46"/>
  <c r="G46" s="1"/>
  <c r="F46"/>
  <c r="G45"/>
  <c r="G53"/>
  <c r="G58"/>
  <c r="G62"/>
  <c r="G63"/>
  <c r="G64"/>
  <c r="G65"/>
  <c r="G67"/>
  <c r="G71"/>
  <c r="G72"/>
  <c r="G74"/>
  <c r="G75"/>
  <c r="G77"/>
  <c r="G78"/>
  <c r="C38"/>
  <c r="D38"/>
  <c r="E38"/>
  <c r="F38"/>
  <c r="C39"/>
  <c r="D39"/>
  <c r="E39"/>
  <c r="F39"/>
  <c r="C40"/>
  <c r="D40"/>
  <c r="E40"/>
  <c r="F40"/>
  <c r="C41"/>
  <c r="D41"/>
  <c r="E41"/>
  <c r="F41"/>
  <c r="C42"/>
  <c r="D42"/>
  <c r="E42"/>
  <c r="F42"/>
  <c r="E154"/>
  <c r="F154"/>
  <c r="E150"/>
  <c r="F150"/>
  <c r="E124"/>
  <c r="F124"/>
  <c r="H106"/>
  <c r="H75"/>
  <c r="H76"/>
  <c r="H77"/>
  <c r="H78"/>
  <c r="H79"/>
  <c r="H34"/>
  <c r="D34"/>
  <c r="C34"/>
  <c r="D88" i="2"/>
  <c r="C88"/>
  <c r="D87"/>
  <c r="E87"/>
  <c r="C87"/>
  <c r="D86"/>
  <c r="C86"/>
  <c r="D85"/>
  <c r="E85"/>
  <c r="C85"/>
  <c r="G51"/>
  <c r="G52"/>
  <c r="G50"/>
  <c r="H92"/>
  <c r="H93"/>
  <c r="H94"/>
  <c r="H95"/>
  <c r="H96"/>
  <c r="H97"/>
  <c r="F98"/>
  <c r="G98"/>
  <c r="H91"/>
  <c r="H84"/>
  <c r="F41"/>
  <c r="F43" i="14"/>
  <c r="E41" i="2"/>
  <c r="E43" i="14"/>
  <c r="H8" i="2"/>
  <c r="H9"/>
  <c r="H11"/>
  <c r="H12"/>
  <c r="H13"/>
  <c r="H15"/>
  <c r="H16"/>
  <c r="H17"/>
  <c r="H25"/>
  <c r="H26"/>
  <c r="H27"/>
  <c r="H40"/>
  <c r="H7"/>
  <c r="D124" i="14"/>
  <c r="C124"/>
  <c r="D154"/>
  <c r="C154"/>
  <c r="D150"/>
  <c r="C150"/>
  <c r="G133"/>
  <c r="D41" i="2"/>
  <c r="D43" i="14"/>
  <c r="C41" i="2"/>
  <c r="C43" i="14"/>
  <c r="D68" i="2"/>
  <c r="D59" i="14"/>
  <c r="E68" i="2"/>
  <c r="E59" i="14"/>
  <c r="G59" s="1"/>
  <c r="F68" i="2"/>
  <c r="F59" i="14"/>
  <c r="C68" i="2"/>
  <c r="C59" i="14"/>
  <c r="D65" i="2"/>
  <c r="D57" i="14"/>
  <c r="E65" i="2"/>
  <c r="E57" i="14"/>
  <c r="F65" i="2"/>
  <c r="F57" i="14"/>
  <c r="G57"/>
  <c r="C65" i="2"/>
  <c r="C57" i="14"/>
  <c r="D53" i="2"/>
  <c r="D47" i="14"/>
  <c r="C53" i="2"/>
  <c r="C47" i="14"/>
  <c r="D49" i="2"/>
  <c r="D44" i="14"/>
  <c r="D69" s="1"/>
  <c r="E49" i="2"/>
  <c r="E44" i="14"/>
  <c r="E69"/>
  <c r="C49" i="2"/>
  <c r="C44" i="14"/>
  <c r="C69"/>
  <c r="G81" i="2"/>
  <c r="D98"/>
  <c r="C98"/>
  <c r="G97"/>
  <c r="G96"/>
  <c r="G95"/>
  <c r="G94"/>
  <c r="G93"/>
  <c r="G92"/>
  <c r="G91"/>
  <c r="G49"/>
  <c r="G157" i="14"/>
  <c r="G156"/>
  <c r="G155"/>
  <c r="G154"/>
  <c r="G153"/>
  <c r="G152"/>
  <c r="G151"/>
  <c r="G150"/>
  <c r="G134"/>
  <c r="G128"/>
  <c r="G127"/>
  <c r="G126"/>
  <c r="G125"/>
  <c r="G124"/>
  <c r="G123"/>
  <c r="G121"/>
  <c r="G120"/>
  <c r="G119"/>
  <c r="G118"/>
  <c r="G114"/>
  <c r="G109"/>
  <c r="G96"/>
  <c r="G34"/>
  <c r="D8" i="2"/>
  <c r="D35" i="14"/>
  <c r="D18" i="2"/>
  <c r="D37" i="14"/>
  <c r="E18" i="2"/>
  <c r="E60"/>
  <c r="F18"/>
  <c r="C8"/>
  <c r="C17"/>
  <c r="C18"/>
  <c r="C37" i="14"/>
  <c r="G8" i="2"/>
  <c r="G27" i="19"/>
  <c r="K59" i="10"/>
  <c r="G7" i="19"/>
  <c r="G42"/>
  <c r="G38"/>
  <c r="G37"/>
  <c r="G36"/>
  <c r="G35"/>
  <c r="G30"/>
  <c r="G29"/>
  <c r="G28"/>
  <c r="G26"/>
  <c r="G25"/>
  <c r="G24"/>
  <c r="G22"/>
  <c r="G21"/>
  <c r="G20"/>
  <c r="G12"/>
  <c r="G8"/>
  <c r="G77" i="2"/>
  <c r="G68"/>
  <c r="G66"/>
  <c r="G65"/>
  <c r="G63"/>
  <c r="G61"/>
  <c r="G41"/>
  <c r="G40"/>
  <c r="G27"/>
  <c r="G26"/>
  <c r="G25"/>
  <c r="G16"/>
  <c r="G15"/>
  <c r="G13"/>
  <c r="G12"/>
  <c r="G11"/>
  <c r="G9"/>
  <c r="G7"/>
  <c r="G85"/>
  <c r="G84"/>
  <c r="G17"/>
  <c r="G43" i="14"/>
  <c r="H7" i="18"/>
  <c r="D17" i="2"/>
  <c r="D60"/>
  <c r="C79"/>
  <c r="E79"/>
  <c r="C35" i="14"/>
  <c r="E37"/>
  <c r="C43" i="19"/>
  <c r="C107" i="14"/>
  <c r="E107"/>
  <c r="G7" i="18"/>
  <c r="H145" i="14"/>
  <c r="H137"/>
  <c r="H18" i="2"/>
  <c r="F79"/>
  <c r="G79"/>
  <c r="D79"/>
  <c r="D43" i="19"/>
  <c r="D107" i="14"/>
  <c r="F67" i="18"/>
  <c r="H25"/>
  <c r="AE33" i="9"/>
  <c r="H79" i="2"/>
  <c r="F113" i="14"/>
  <c r="C36"/>
  <c r="C50" s="1"/>
  <c r="C61" s="1"/>
  <c r="C66" s="1"/>
  <c r="D7" i="11"/>
  <c r="E112" i="14"/>
  <c r="C67" i="18"/>
  <c r="C113" i="14"/>
  <c r="G44"/>
  <c r="F69"/>
  <c r="H69" s="1"/>
  <c r="F37"/>
  <c r="G37"/>
  <c r="AC37" i="9"/>
  <c r="AD37"/>
  <c r="F159" i="14"/>
  <c r="F60" i="2"/>
  <c r="F83"/>
  <c r="H37" i="14"/>
  <c r="F36"/>
  <c r="G112"/>
  <c r="G52" i="18"/>
  <c r="E67"/>
  <c r="G59"/>
  <c r="G61"/>
  <c r="G54"/>
  <c r="G44"/>
  <c r="G31"/>
  <c r="C163" i="14"/>
  <c r="AE32" i="9"/>
  <c r="AE36"/>
  <c r="F71" i="2"/>
  <c r="G7" i="11"/>
  <c r="E113" i="14"/>
  <c r="G67" i="18"/>
  <c r="F76" i="2"/>
  <c r="F18" i="19"/>
  <c r="H18" s="1"/>
  <c r="G113" i="14"/>
  <c r="F70"/>
  <c r="G47"/>
  <c r="G53" i="2"/>
  <c r="F80"/>
  <c r="F50" i="14"/>
  <c r="F61" s="1"/>
  <c r="G18" i="2"/>
  <c r="L26" i="10"/>
  <c r="G76" i="14"/>
  <c r="H162"/>
  <c r="G160"/>
  <c r="F51"/>
  <c r="G8" i="11"/>
  <c r="F80" i="14"/>
  <c r="G80" s="1"/>
  <c r="G73"/>
  <c r="E164"/>
  <c r="E163"/>
  <c r="H80"/>
  <c r="E80" i="2"/>
  <c r="E83"/>
  <c r="E71"/>
  <c r="H60"/>
  <c r="G60"/>
  <c r="E70" i="14"/>
  <c r="G35"/>
  <c r="H35"/>
  <c r="E36"/>
  <c r="G36"/>
  <c r="E50"/>
  <c r="H50" s="1"/>
  <c r="H36"/>
  <c r="G80" i="2"/>
  <c r="H80"/>
  <c r="H83"/>
  <c r="G83"/>
  <c r="E76"/>
  <c r="G71"/>
  <c r="H71"/>
  <c r="F7" i="11"/>
  <c r="H70" i="14"/>
  <c r="G70"/>
  <c r="E61"/>
  <c r="G50"/>
  <c r="E51"/>
  <c r="H89" i="2"/>
  <c r="G89"/>
  <c r="E18" i="19"/>
  <c r="H76" i="2"/>
  <c r="E66" i="14"/>
  <c r="F11" i="11"/>
  <c r="E130" i="14"/>
  <c r="G131"/>
  <c r="G132"/>
  <c r="G104"/>
  <c r="H35" i="19"/>
  <c r="F52" i="14"/>
  <c r="G52" s="1"/>
  <c r="F8" i="11"/>
  <c r="G51" i="14"/>
  <c r="F13" i="11"/>
  <c r="H51" i="14"/>
  <c r="H167"/>
  <c r="G167"/>
  <c r="E159"/>
  <c r="H165"/>
  <c r="G165"/>
  <c r="E37" i="18"/>
  <c r="G159" i="14"/>
  <c r="H159"/>
  <c r="E111"/>
  <c r="E68" i="18"/>
  <c r="E115" i="14"/>
  <c r="E71" i="18"/>
  <c r="C133" i="14"/>
  <c r="C68" i="18"/>
  <c r="C71"/>
  <c r="C111" i="14"/>
  <c r="C115" s="1"/>
  <c r="C70"/>
  <c r="C60" i="2"/>
  <c r="C83"/>
  <c r="C80"/>
  <c r="C71"/>
  <c r="C76"/>
  <c r="C18" i="19"/>
  <c r="D13" i="11"/>
  <c r="C52" i="14"/>
  <c r="D8" i="11"/>
  <c r="H98" i="2"/>
  <c r="D80" i="14"/>
  <c r="G18" i="19"/>
  <c r="G76" i="2"/>
  <c r="D80"/>
  <c r="D71"/>
  <c r="D76"/>
  <c r="D18" i="19"/>
  <c r="D83" i="2"/>
  <c r="D51" i="14"/>
  <c r="E8" i="11" s="1"/>
  <c r="D70" i="14"/>
  <c r="D36"/>
  <c r="D50" s="1"/>
  <c r="D61" s="1"/>
  <c r="D66" s="1"/>
  <c r="D37" i="18"/>
  <c r="D68"/>
  <c r="D71"/>
  <c r="D111" i="14"/>
  <c r="D115" s="1"/>
  <c r="G25" i="18"/>
  <c r="E13" i="11"/>
  <c r="F43" i="19"/>
  <c r="H43"/>
  <c r="F107" i="14"/>
  <c r="H107" s="1"/>
  <c r="G43" i="19"/>
  <c r="G6" i="3"/>
  <c r="C117" i="14"/>
  <c r="F117"/>
  <c r="E117"/>
  <c r="G117" s="1"/>
  <c r="D117"/>
  <c r="E18" i="11" s="1"/>
  <c r="D17"/>
  <c r="D18"/>
  <c r="G18"/>
  <c r="G17"/>
  <c r="F18"/>
  <c r="G95" i="14"/>
  <c r="H103"/>
  <c r="G103"/>
  <c r="E93"/>
  <c r="H30" i="19"/>
  <c r="G83" i="14"/>
  <c r="E17" i="11"/>
  <c r="F37" i="18"/>
  <c r="G18"/>
  <c r="H18"/>
  <c r="F111" i="14"/>
  <c r="G111" s="1"/>
  <c r="H37" i="18"/>
  <c r="F68"/>
  <c r="G37"/>
  <c r="F71"/>
  <c r="G68"/>
  <c r="H68"/>
  <c r="F115" i="14"/>
  <c r="G115" s="1"/>
  <c r="H71" i="18"/>
  <c r="G71"/>
  <c r="G61" i="14" l="1"/>
  <c r="F66"/>
  <c r="H61"/>
  <c r="L19" i="10"/>
  <c r="I23"/>
  <c r="N19"/>
  <c r="D9" i="11"/>
  <c r="D10"/>
  <c r="C93" i="14"/>
  <c r="C132"/>
  <c r="D11" i="11"/>
  <c r="C130" i="14"/>
  <c r="C131"/>
  <c r="D93"/>
  <c r="D131"/>
  <c r="D132"/>
  <c r="D130"/>
  <c r="E10" i="11"/>
  <c r="E11"/>
  <c r="E9"/>
  <c r="H111" i="14"/>
  <c r="E7" i="11"/>
  <c r="H52" i="14"/>
  <c r="G69"/>
  <c r="F163"/>
  <c r="H115"/>
  <c r="G107"/>
  <c r="D52"/>
  <c r="F17" i="11"/>
  <c r="F164" i="14" l="1"/>
  <c r="L23" i="10"/>
  <c r="N23"/>
  <c r="F130" i="14"/>
  <c r="G11" i="11"/>
  <c r="H66" i="14"/>
  <c r="G66"/>
  <c r="F93"/>
  <c r="H163"/>
  <c r="G163"/>
  <c r="G93" l="1"/>
  <c r="H93"/>
  <c r="G130"/>
  <c r="H130"/>
  <c r="G164"/>
  <c r="H164"/>
</calcChain>
</file>

<file path=xl/sharedStrings.xml><?xml version="1.0" encoding="utf-8"?>
<sst xmlns="http://schemas.openxmlformats.org/spreadsheetml/2006/main" count="996" uniqueCount="469">
  <si>
    <t>Код рядка</t>
  </si>
  <si>
    <t>капітальне будівництво</t>
  </si>
  <si>
    <t>придбання (виготовлення) основних засобів</t>
  </si>
  <si>
    <t>придбання (створення) нематеріальних активів</t>
  </si>
  <si>
    <t>Фінансовий результат від операційної діяльності</t>
  </si>
  <si>
    <t>Витрати на оплату праці</t>
  </si>
  <si>
    <t>Відрахування на соціальні заходи</t>
  </si>
  <si>
    <t>Амортизація</t>
  </si>
  <si>
    <t>за ЗКГНГ</t>
  </si>
  <si>
    <t>за СПОДУ</t>
  </si>
  <si>
    <t xml:space="preserve">за  КВЕД  </t>
  </si>
  <si>
    <t xml:space="preserve">Місцезнаходження  </t>
  </si>
  <si>
    <t xml:space="preserve">Телефон </t>
  </si>
  <si>
    <t xml:space="preserve">Прізвище та ініціали керівника  </t>
  </si>
  <si>
    <t xml:space="preserve">Підприємство  </t>
  </si>
  <si>
    <t xml:space="preserve">Організаційно-правова форма </t>
  </si>
  <si>
    <t xml:space="preserve">Вид економічної діяльності    </t>
  </si>
  <si>
    <t xml:space="preserve">Галузь     </t>
  </si>
  <si>
    <t xml:space="preserve">Код рядка </t>
  </si>
  <si>
    <t>Усього доходів</t>
  </si>
  <si>
    <t>Територія</t>
  </si>
  <si>
    <t>Форма власності</t>
  </si>
  <si>
    <t>витрати на страхові послуги</t>
  </si>
  <si>
    <t>витрати на аудиторські послуги</t>
  </si>
  <si>
    <t>Валовий прибуток (збиток)</t>
  </si>
  <si>
    <t xml:space="preserve">прибуток </t>
  </si>
  <si>
    <t>збиток</t>
  </si>
  <si>
    <t>Резервний фонд</t>
  </si>
  <si>
    <t>витрати на паливо та енергію</t>
  </si>
  <si>
    <t>Інші операційні витрати</t>
  </si>
  <si>
    <t>придбання (виготовлення) інших необоротних матеріальних активів</t>
  </si>
  <si>
    <t>Чистий грошовий потік</t>
  </si>
  <si>
    <t>Забезпечення</t>
  </si>
  <si>
    <t>х</t>
  </si>
  <si>
    <t>витрати на службові відрядження</t>
  </si>
  <si>
    <t>витрати на зв’язок</t>
  </si>
  <si>
    <t>витрати на оплату праці</t>
  </si>
  <si>
    <t>відрахування на соціальні заходи</t>
  </si>
  <si>
    <t>амортизація основних засобів і нематеріальних активів загальногосподарського призначення</t>
  </si>
  <si>
    <t>витрати на операційну оренду основних засобів та роялті, що мають загальногосподарське призначення</t>
  </si>
  <si>
    <t>витрати на страхування майна загальногосподарського призначення</t>
  </si>
  <si>
    <t>витрати на страхування загальногосподарського персоналу</t>
  </si>
  <si>
    <t xml:space="preserve">організаційно-технічні послуги </t>
  </si>
  <si>
    <t>юридичні послуги</t>
  </si>
  <si>
    <t>послуги з оцінки майна</t>
  </si>
  <si>
    <t>витрати на охорону праці загальногосподарського персоналу</t>
  </si>
  <si>
    <t xml:space="preserve">витрати на підвищення кваліфікації та перепідготовку кадрів </t>
  </si>
  <si>
    <t>витрати на поліпшення основних фондів</t>
  </si>
  <si>
    <t>відрахування до резерву сумнівних боргів</t>
  </si>
  <si>
    <t>№ з/п</t>
  </si>
  <si>
    <t xml:space="preserve">Надходження від продажу акцій та облігацій </t>
  </si>
  <si>
    <t xml:space="preserve">Придбання акцій та облігацій  </t>
  </si>
  <si>
    <t>Залучення кредитних коштів</t>
  </si>
  <si>
    <t>Усього</t>
  </si>
  <si>
    <t>Відсоток</t>
  </si>
  <si>
    <t>Залишок нерозподіленого прибутку (непокритого збитку) на початок звітного періоду</t>
  </si>
  <si>
    <t>Залишок нерозподіленого прибутку (непокритого збитку) на кінець звітного періоду</t>
  </si>
  <si>
    <t>відрахування до недержавних пенсійних фондів</t>
  </si>
  <si>
    <t>витрати на консалтингові послуги</t>
  </si>
  <si>
    <t>амортизація основних засобів і нематеріальних активів</t>
  </si>
  <si>
    <t>консультаційні та інформаційні послуги</t>
  </si>
  <si>
    <t>Зобов'язання</t>
  </si>
  <si>
    <t xml:space="preserve">Сума, валюта за договорами </t>
  </si>
  <si>
    <t>Процентна ставка</t>
  </si>
  <si>
    <t>модернізація, модифікація (добудова, дообладнання, реконструкція) основних засобів</t>
  </si>
  <si>
    <t>Розвиток виробництва</t>
  </si>
  <si>
    <t>витрати на благодійну допомогу</t>
  </si>
  <si>
    <r>
      <t xml:space="preserve">Орган державного управління  </t>
    </r>
    <r>
      <rPr>
        <b/>
        <i/>
        <sz val="14"/>
        <rFont val="Times New Roman"/>
        <family val="1"/>
        <charset val="204"/>
      </rPr>
      <t xml:space="preserve"> </t>
    </r>
  </si>
  <si>
    <t xml:space="preserve">Вид кредитного продукту та цільове призначення </t>
  </si>
  <si>
    <t xml:space="preserve">      4. Діючі фінансові зобов'язання підприємства</t>
  </si>
  <si>
    <t xml:space="preserve">      5. Інформація щодо отримання та повернення залучених коштів</t>
  </si>
  <si>
    <t>витрати на утримання основних фондів, інших необоротних активів загальногосподарського використання,  у тому числі:</t>
  </si>
  <si>
    <t>(посада)</t>
  </si>
  <si>
    <t>(підпис)</t>
  </si>
  <si>
    <t>витрати на рекламу</t>
  </si>
  <si>
    <t>Інші операційні витрати, усього, у тому числі:</t>
  </si>
  <si>
    <t>Капітальні інвестиції, усього,
у тому числі:</t>
  </si>
  <si>
    <t>податок на доходи фізичних осіб</t>
  </si>
  <si>
    <t>акцизний податок</t>
  </si>
  <si>
    <t>Вид діяльності</t>
  </si>
  <si>
    <t>Заборгованість на останню дату</t>
  </si>
  <si>
    <t>Бюджетне фінансування</t>
  </si>
  <si>
    <t>інші платежі (розшифрувати)</t>
  </si>
  <si>
    <t>Дата видачі / погашення (графік)</t>
  </si>
  <si>
    <t>кредити</t>
  </si>
  <si>
    <t>Повернення коштів за короткостроковими зобов'язаннями, у тому числі:</t>
  </si>
  <si>
    <t>Отримання коштів за короткостроковими зобов'язаннями, у тому числі:</t>
  </si>
  <si>
    <t xml:space="preserve">позики </t>
  </si>
  <si>
    <t>Фінансовий результат до оподаткування</t>
  </si>
  <si>
    <t>І. Формування фінансових результатів</t>
  </si>
  <si>
    <t>Оптимальне значення</t>
  </si>
  <si>
    <t xml:space="preserve">         (ініціали, прізвище)    </t>
  </si>
  <si>
    <t>у тому числі:</t>
  </si>
  <si>
    <r>
      <t>у тому числі:</t>
    </r>
    <r>
      <rPr>
        <i/>
        <sz val="14"/>
        <rFont val="Times New Roman"/>
        <family val="1"/>
        <charset val="204"/>
      </rPr>
      <t xml:space="preserve"> </t>
    </r>
  </si>
  <si>
    <t>рентна плата за транспортування</t>
  </si>
  <si>
    <t>_____________________________</t>
  </si>
  <si>
    <t>Середньооблікова кількість штатних працівників</t>
  </si>
  <si>
    <t xml:space="preserve">до Порядку складання, затвердження </t>
  </si>
  <si>
    <t>витрати, пов'язані з використанням власних службових автомобілів</t>
  </si>
  <si>
    <t>Дохід від участі в капіталі (розшифрувати)</t>
  </si>
  <si>
    <t>Інші фінансові доходи (розшифрувати)</t>
  </si>
  <si>
    <t>інші адміністративні витрати (розшифрувати)</t>
  </si>
  <si>
    <t>Фінансові витрати (розшифрувати)</t>
  </si>
  <si>
    <t>Втрати від участі в капіталі (розшифрувати)</t>
  </si>
  <si>
    <t>Інші фонди (розшифрувати)</t>
  </si>
  <si>
    <t>Інші цілі (розшифрувати)</t>
  </si>
  <si>
    <t>Усього витрат</t>
  </si>
  <si>
    <t>облігації</t>
  </si>
  <si>
    <t>Інформація</t>
  </si>
  <si>
    <t>інші витрати (розшифрувати)</t>
  </si>
  <si>
    <t>інші витрати на збут (розшифрувати)</t>
  </si>
  <si>
    <t>Найменування  банку</t>
  </si>
  <si>
    <t>Інші джерела (розшифрувати)</t>
  </si>
  <si>
    <t>(ініціали, прізвище)</t>
  </si>
  <si>
    <t>за КОАТУУ</t>
  </si>
  <si>
    <t>за КОПФГ</t>
  </si>
  <si>
    <t xml:space="preserve">за ЄДРПОУ </t>
  </si>
  <si>
    <t>у тому числі за основними видами діяльності за КВЕД</t>
  </si>
  <si>
    <t>погашення реструктуризованих та відстрочених сум, що підлягають сплаті в поточному році до бюджетів та державних цільових фондів</t>
  </si>
  <si>
    <t>(найменування підприємства)</t>
  </si>
  <si>
    <t>Код за ЄДРПОУ</t>
  </si>
  <si>
    <t>Рік</t>
  </si>
  <si>
    <t>Витрати на збут</t>
  </si>
  <si>
    <t>EBITDA</t>
  </si>
  <si>
    <t>Власний капітал</t>
  </si>
  <si>
    <t>Розподіл чистого прибутку</t>
  </si>
  <si>
    <t>IІ. Розрахунки з бюджетом</t>
  </si>
  <si>
    <t>Чистий рух коштів від інвестиційної діяльності </t>
  </si>
  <si>
    <t>Чистий рух коштів від фінансової діяльності </t>
  </si>
  <si>
    <t>Розрахунок показника EBITDA</t>
  </si>
  <si>
    <t xml:space="preserve">Вплив зміни валютних курсів на залишок коштів </t>
  </si>
  <si>
    <t>Довгострокові зобов'язання і забезпечення</t>
  </si>
  <si>
    <t>Поточні зобов'язання і забезпечення</t>
  </si>
  <si>
    <t>Собівартість реалізованої продукції (товарів, робіт, послуг)</t>
  </si>
  <si>
    <t>у тому числі на державну частку</t>
  </si>
  <si>
    <t>&gt; 1</t>
  </si>
  <si>
    <t>транспортні витрати</t>
  </si>
  <si>
    <t>витрати на зберігання та упаковку</t>
  </si>
  <si>
    <t>Коефіцієнти рентабельності та прибутковості</t>
  </si>
  <si>
    <t>Аналіз капітальних інвестицій</t>
  </si>
  <si>
    <t>Коефіцієнти фінансової стійкості та ліквідності</t>
  </si>
  <si>
    <t>Стандарти звітності П(с)БОУ</t>
  </si>
  <si>
    <t>Стандарти звітності МСФЗ</t>
  </si>
  <si>
    <t>Перенесено з додаткового капіталу</t>
  </si>
  <si>
    <t>Марка</t>
  </si>
  <si>
    <t>Рік придбання</t>
  </si>
  <si>
    <t>Витрати, усього</t>
  </si>
  <si>
    <t>Договір</t>
  </si>
  <si>
    <t>Основні фінансові показники</t>
  </si>
  <si>
    <t>Чистий дохід від реалізації продукції (товарів, робіт, послуг)</t>
  </si>
  <si>
    <t>державними унітарними підприємствами та їх об'єднаннями до державного бюджету</t>
  </si>
  <si>
    <t>витрати на оренду службових автомобілів</t>
  </si>
  <si>
    <t>Загальна кошторисна вартість</t>
  </si>
  <si>
    <t xml:space="preserve">IV. Капітальні інвестиції </t>
  </si>
  <si>
    <t>V. Коефіцієнтний аналіз</t>
  </si>
  <si>
    <t>8. Джерела капітальних інвестицій</t>
  </si>
  <si>
    <t>курсові різниці</t>
  </si>
  <si>
    <t>2012/1</t>
  </si>
  <si>
    <t>4010</t>
  </si>
  <si>
    <t>Адміністративні витрати, у тому числі:</t>
  </si>
  <si>
    <t>Витрати на збут, у тому числі:</t>
  </si>
  <si>
    <t>Рентабельність EBITDA</t>
  </si>
  <si>
    <t>Коефіцієнт фінансової стійкості</t>
  </si>
  <si>
    <t>Елементи операційних витрат</t>
  </si>
  <si>
    <t>Факт наростаючим підсумком з початку року</t>
  </si>
  <si>
    <t>Факт</t>
  </si>
  <si>
    <t>Додаток 3</t>
  </si>
  <si>
    <t>ЗВІТ</t>
  </si>
  <si>
    <t xml:space="preserve">ПРО ВИКОНАННЯ ФІНАНСОВОГО ПЛАНУ ПІДПРИЄМСТВА </t>
  </si>
  <si>
    <t>(квартал, рік)</t>
  </si>
  <si>
    <t>__________________________</t>
  </si>
  <si>
    <t>План</t>
  </si>
  <si>
    <t xml:space="preserve">чистий дохід  від реалізації продукції (товарів, робіт, послуг) </t>
  </si>
  <si>
    <t xml:space="preserve">кількість продукції/     наданих послуг </t>
  </si>
  <si>
    <t>Заборгованість за кредитами на початок звітного періоду</t>
  </si>
  <si>
    <t>Отримано залучених коштів за звітний період</t>
  </si>
  <si>
    <t>план</t>
  </si>
  <si>
    <t>факт</t>
  </si>
  <si>
    <t>Заборгованість на кінець звітного періоду</t>
  </si>
  <si>
    <t xml:space="preserve">      3. Інформація про бізнес підприємства (код рядка 1000 фінансового плану)</t>
  </si>
  <si>
    <t>Найменування об’єкта</t>
  </si>
  <si>
    <t>9. Капітальне будівництво (рядок 4010 таблиці 4)</t>
  </si>
  <si>
    <t xml:space="preserve">та контролю виконання фінансового плану </t>
  </si>
  <si>
    <t xml:space="preserve">          </t>
  </si>
  <si>
    <t xml:space="preserve">                  (підпис)</t>
  </si>
  <si>
    <t xml:space="preserve">                                                   (посада)</t>
  </si>
  <si>
    <t>інші операційні витрати (розшифрувати)</t>
  </si>
  <si>
    <t>Неконтрольована частка</t>
  </si>
  <si>
    <t>минулий рік</t>
  </si>
  <si>
    <t>поточний рік</t>
  </si>
  <si>
    <t xml:space="preserve">план </t>
  </si>
  <si>
    <t>Валовий прибуток/збиток</t>
  </si>
  <si>
    <t>Усього активи</t>
  </si>
  <si>
    <t>Усього зобов'язання і забезпечення</t>
  </si>
  <si>
    <t>Доходи і витрати (деталізація)</t>
  </si>
  <si>
    <t xml:space="preserve">пояснення та обґрунтування відхилення від запланованого рівня доходів/витрат                               </t>
  </si>
  <si>
    <t>відхилення,  +/–</t>
  </si>
  <si>
    <t>виконання, %</t>
  </si>
  <si>
    <t>Фінансовий результат від операційної діяльності, рядок 1100</t>
  </si>
  <si>
    <t>Матеріальні витрати, у тому числі:</t>
  </si>
  <si>
    <t>витрати на сировину та основні матеріали</t>
  </si>
  <si>
    <t>Найменування показника</t>
  </si>
  <si>
    <t>Відхилення,  +/–</t>
  </si>
  <si>
    <t>Виконання, %</t>
  </si>
  <si>
    <t>адміністративно-управлінський персонал</t>
  </si>
  <si>
    <t>директор</t>
  </si>
  <si>
    <t>працівники</t>
  </si>
  <si>
    <t xml:space="preserve">      2. Перелік підприємств, які включені до консолідованого (зведеного) фінансового плану</t>
  </si>
  <si>
    <t>__________________________________________________</t>
  </si>
  <si>
    <t>освоєння капітальних вкладень</t>
  </si>
  <si>
    <t>власні кошти</t>
  </si>
  <si>
    <t>кредитні кошти</t>
  </si>
  <si>
    <t>інші джерела (зазначити джерело)</t>
  </si>
  <si>
    <t>фінансування капітальних інвестицій (оплата грошовими коштами), усього</t>
  </si>
  <si>
    <t xml:space="preserve">у тому числі </t>
  </si>
  <si>
    <t>Власні кошти (розшифрувати)</t>
  </si>
  <si>
    <t xml:space="preserve">Довгострокові зобов'язання, усього </t>
  </si>
  <si>
    <t>Короткострокові зобов'язання, усього</t>
  </si>
  <si>
    <t>Інші фінансові зобов'язання, усього</t>
  </si>
  <si>
    <t>кількість продукції/             наданих послуг, одиниця виміру</t>
  </si>
  <si>
    <t>Примітки</t>
  </si>
  <si>
    <t xml:space="preserve">      Загальна інформація про підприємство (резюме)</t>
  </si>
  <si>
    <t xml:space="preserve">                   (підпис)</t>
  </si>
  <si>
    <t xml:space="preserve">                                         (посада)</t>
  </si>
  <si>
    <t xml:space="preserve">(ініціали, прізвище)    </t>
  </si>
  <si>
    <t xml:space="preserve">                                           (посада)</t>
  </si>
  <si>
    <t>Ковенанти/обмежувальні коефіцієнти</t>
  </si>
  <si>
    <t>Найменування підприємства</t>
  </si>
  <si>
    <t xml:space="preserve">Найменування об’єкта </t>
  </si>
  <si>
    <t>Інформація щодо проектно-кошторисної документації (стан розроблення, затвердження, у разі затвердження зазначити орган, яким затверджено, та відповідний документ)</t>
  </si>
  <si>
    <t>Рік початку        і закінчення будівництва</t>
  </si>
  <si>
    <t>Збільшення</t>
  </si>
  <si>
    <t>Характеризує ефективність використання активів підприємства</t>
  </si>
  <si>
    <t>Характеризує ефективність господарської діяльності підприємства</t>
  </si>
  <si>
    <t>Характеризує співвідношення власних та позикових коштів і залежність підприємства від зовнішніх фінансових джерел</t>
  </si>
  <si>
    <t>Характеризує інвестиційну політику підприємства</t>
  </si>
  <si>
    <t>Показує достатність ресурсів підприємства, які може бути використано для погашення його поточних зобов'язань.  Нормативним значенням для цього показника є &gt; 1–1,5</t>
  </si>
  <si>
    <t>Мета використання</t>
  </si>
  <si>
    <t>Інші коефіцієнти/ковенанти, якщо такі передбачені умовами кредитних договорів, із зазначенням банку, валюти та суми зобов'язання на дату останньої звітності, строку погашення. У графі "Оптимальне значення" вказати граничне значення коефіцієнта</t>
  </si>
  <si>
    <t>(    )</t>
  </si>
  <si>
    <t>зміна ціни одиниці  (вартості продукції/     наданих послуг)</t>
  </si>
  <si>
    <t>Інші операційні доходи, у тому числі:</t>
  </si>
  <si>
    <t>нетипові операційні доходи</t>
  </si>
  <si>
    <t>Інші операційні витрати, у тому числі:</t>
  </si>
  <si>
    <t>нетипові операційні витрати</t>
  </si>
  <si>
    <t>Дохід від участі в капіталі</t>
  </si>
  <si>
    <t>Втрати від участі в капіталі</t>
  </si>
  <si>
    <t>Інші фінансові доходи</t>
  </si>
  <si>
    <t>Фінансові витрати</t>
  </si>
  <si>
    <t>Інші фонди</t>
  </si>
  <si>
    <t>Інші цілі</t>
  </si>
  <si>
    <t>Капітальні інвестиції, усього, у тому числі:</t>
  </si>
  <si>
    <t>Джерела капітальних інвестицій, усього, у тому числі:</t>
  </si>
  <si>
    <t>4000/1</t>
  </si>
  <si>
    <t>4000/2</t>
  </si>
  <si>
    <t>4000/3</t>
  </si>
  <si>
    <t>4000/4</t>
  </si>
  <si>
    <t>Середньомісячні витрати на оплату праці одного працівника (гривень), усього, у тому числі:</t>
  </si>
  <si>
    <t>Витрати з податку на прибуток</t>
  </si>
  <si>
    <t>Дохід з податку на прибуток</t>
  </si>
  <si>
    <t xml:space="preserve">Прибуток від припиненої діяльності після оподаткування </t>
  </si>
  <si>
    <t xml:space="preserve">Збиток від припиненої діяльності після оподаткування </t>
  </si>
  <si>
    <t>капітальний ремонт</t>
  </si>
  <si>
    <t>Інші операційні доходи, усього, у тому числі:</t>
  </si>
  <si>
    <t>інші операційні доходи (розшифрувати)</t>
  </si>
  <si>
    <t>Інші доходи, усього, у тому числі:</t>
  </si>
  <si>
    <t>інші доходи (розшифрувати)</t>
  </si>
  <si>
    <t>Інші витрати, усього, у тому числі:</t>
  </si>
  <si>
    <t>Нараховані до сплати відрахування частини чистого прибутку, усього, у тому числі:</t>
  </si>
  <si>
    <t xml:space="preserve">Надходження грошових коштів від операційної діяльності </t>
  </si>
  <si>
    <t>Надходження авансів від покупців і замовників</t>
  </si>
  <si>
    <t xml:space="preserve">Надходження грошових коштів від інвестиційної діяльності </t>
  </si>
  <si>
    <t xml:space="preserve">Надходження грошових коштів від фінансової діяльності </t>
  </si>
  <si>
    <t xml:space="preserve">Розрахунки за продукцію (товари, роботи та послуги) </t>
  </si>
  <si>
    <t xml:space="preserve">Розрахунки з оплати праці </t>
  </si>
  <si>
    <t>податок на прибуток підприємств</t>
  </si>
  <si>
    <t>податок на додану вартість</t>
  </si>
  <si>
    <t>рентна плата</t>
  </si>
  <si>
    <t>відрахування частини чистого прибутку державними підприємствами</t>
  </si>
  <si>
    <t xml:space="preserve">відрахування частини чистого прибутку до фонду на виплату дивідендів на державну частку господарськими товариствами </t>
  </si>
  <si>
    <t xml:space="preserve">Сплата дивідендів </t>
  </si>
  <si>
    <t>Отримання коштів за довгостроковими зобов'язаннями, у тому числі:</t>
  </si>
  <si>
    <t>інші обов’язкові платежі, у тому числі:</t>
  </si>
  <si>
    <t>Повернення коштів за довгостроковими зобов'язаннями, у тому числі:</t>
  </si>
  <si>
    <t>Видатки грошових коштів від операційної діяльності</t>
  </si>
  <si>
    <t xml:space="preserve">Видатки грошових коштів від інвестиційної діяльності </t>
  </si>
  <si>
    <t xml:space="preserve">Видатки грошових коштів від фінансової діяльності </t>
  </si>
  <si>
    <t>Найменування видів діяльності за КВЕД</t>
  </si>
  <si>
    <t xml:space="preserve">      1. Дані про підприємство, персонал та витрати на оплату праці</t>
  </si>
  <si>
    <t>Чистий фінансовий результат, у тому числі:</t>
  </si>
  <si>
    <t>ІІІ. Рух грошових коштів (за прямим методом)</t>
  </si>
  <si>
    <t>Повернення податків і зборів, у тому числі:</t>
  </si>
  <si>
    <t>податку на додану вартість</t>
  </si>
  <si>
    <t>Зобов’язання з податків, зборів та інших обов’язкових платежів, у тому числі:</t>
  </si>
  <si>
    <t>Виручка від реалізації фінансових інвестицій</t>
  </si>
  <si>
    <t xml:space="preserve">Виручка від реалізації необоротних активів </t>
  </si>
  <si>
    <t>Надходження від власного капіталу</t>
  </si>
  <si>
    <t>Витрачання на викуп власних акцій</t>
  </si>
  <si>
    <t>Чистий рух коштів від операційної діяльності</t>
  </si>
  <si>
    <t>нетипові операційні доходи (розшифрувати)</t>
  </si>
  <si>
    <t>Чистий фінансовий результат</t>
  </si>
  <si>
    <t>І. Рух коштів у результаті операційної діяльності</t>
  </si>
  <si>
    <t>3146/1</t>
  </si>
  <si>
    <t>3146/2</t>
  </si>
  <si>
    <t>II. Рух коштів у результаті інвестиційної діяльності</t>
  </si>
  <si>
    <t>III. Рух коштів у результаті фінансової діяльності</t>
  </si>
  <si>
    <t>Залишок коштів на початок періоду</t>
  </si>
  <si>
    <t>Залишок коштів на кінець періоду</t>
  </si>
  <si>
    <t>Чистий рух коштів від фінансової діяльності</t>
  </si>
  <si>
    <t>IІІ. Рух грошових коштів</t>
  </si>
  <si>
    <t>ІV. Капітальні інвестиції</t>
  </si>
  <si>
    <t>VI. Звіт про фінансовий стан</t>
  </si>
  <si>
    <t>VІI. Кредитна політика</t>
  </si>
  <si>
    <t>7000</t>
  </si>
  <si>
    <t>7010</t>
  </si>
  <si>
    <t>7001</t>
  </si>
  <si>
    <t>7002</t>
  </si>
  <si>
    <t>7003</t>
  </si>
  <si>
    <t>7011</t>
  </si>
  <si>
    <t>7012</t>
  </si>
  <si>
    <t>7013</t>
  </si>
  <si>
    <t>VIII. Дані про персонал та витрати на оплату праці</t>
  </si>
  <si>
    <t>8000</t>
  </si>
  <si>
    <t>8001</t>
  </si>
  <si>
    <t>8002</t>
  </si>
  <si>
    <t>8003</t>
  </si>
  <si>
    <t>8010</t>
  </si>
  <si>
    <t>8020</t>
  </si>
  <si>
    <t>8021</t>
  </si>
  <si>
    <t>8022</t>
  </si>
  <si>
    <t>8023</t>
  </si>
  <si>
    <t>6. Витрати, пов'язані з використанням власних службових автомобілів (у складі адміністративних витрат, рядок 1031)</t>
  </si>
  <si>
    <t>7. Витрати на оренду службових автомобілів (у складі адміністративних витрат, рядок 1032)</t>
  </si>
  <si>
    <t>1050/1</t>
  </si>
  <si>
    <t>Необоротні активи, усього, у тому числі:</t>
  </si>
  <si>
    <t>Основні засоби</t>
  </si>
  <si>
    <t>первісна вартість</t>
  </si>
  <si>
    <t>знос</t>
  </si>
  <si>
    <t>Оборотні активи, усього, у тому числі:</t>
  </si>
  <si>
    <t>Гроші та їх еквіваленти</t>
  </si>
  <si>
    <t>Зменшення</t>
  </si>
  <si>
    <t>Рентабельність діяльності</t>
  </si>
  <si>
    <t>Рентабельність активів</t>
  </si>
  <si>
    <t>Рентабельність власного капіталу</t>
  </si>
  <si>
    <t>Коефіцієнт зносу основних засобів</t>
  </si>
  <si>
    <t>Повернено залучених коштів за звітний період</t>
  </si>
  <si>
    <t>плюс амортизація, рядок 1430</t>
  </si>
  <si>
    <t>мінус операційні доходи від курсових різниць, рядок 1071</t>
  </si>
  <si>
    <t>плюс операційні витрати від курсових різниць, рядок 1081</t>
  </si>
  <si>
    <t>мінус значні нетипові операційні доходи, рядок 1072</t>
  </si>
  <si>
    <t>плюс значні нетипові операційні витрати, рядок 1082</t>
  </si>
  <si>
    <r>
      <t xml:space="preserve">Середня кількість працівників </t>
    </r>
    <r>
      <rPr>
        <sz val="14"/>
        <rFont val="Times New Roman"/>
        <family val="1"/>
        <charset val="204"/>
      </rPr>
      <t>(штатних працівників, зовнішніх сумісників та працівників, що працюють за цивільно-правовими договорами)</t>
    </r>
    <r>
      <rPr>
        <b/>
        <sz val="14"/>
        <rFont val="Times New Roman"/>
        <family val="1"/>
        <charset val="204"/>
      </rPr>
      <t>, у тому числі:</t>
    </r>
  </si>
  <si>
    <t xml:space="preserve">                                                 (посада)</t>
  </si>
  <si>
    <t>Факт наростаючим підсумком
з початку року</t>
  </si>
  <si>
    <t>Факт наростаючим підсумком 
з початку року</t>
  </si>
  <si>
    <t>Первісна балансова вартість введених потужностей на початок звітного періоду</t>
  </si>
  <si>
    <t>Незавершене будівництво на початок звітного періоду</t>
  </si>
  <si>
    <r>
      <t xml:space="preserve">Відхилення,  +/–
</t>
    </r>
    <r>
      <rPr>
        <sz val="12"/>
        <rFont val="Times New Roman"/>
        <family val="1"/>
        <charset val="204"/>
      </rPr>
      <t>(Факт звітного періоду /
План звітного періоду)</t>
    </r>
  </si>
  <si>
    <r>
      <t xml:space="preserve">Виконання, %
</t>
    </r>
    <r>
      <rPr>
        <sz val="12"/>
        <rFont val="Times New Roman"/>
        <family val="1"/>
        <charset val="204"/>
      </rPr>
      <t>(Факт звітного періоду /
План звітного періоду)</t>
    </r>
  </si>
  <si>
    <t>Факт
відповідного періоду минулого року</t>
  </si>
  <si>
    <t>План
звітного періоду</t>
  </si>
  <si>
    <t>Факт
звітного періоду</t>
  </si>
  <si>
    <t>Дата
початку
оренди</t>
  </si>
  <si>
    <t>факт
відповідного періоду
минулого року</t>
  </si>
  <si>
    <t>план
звітного періоду</t>
  </si>
  <si>
    <t>факт
звітного періоду</t>
  </si>
  <si>
    <t>Документ, яким затверджений титул будови,
із зазначенням органу, який його погодив</t>
  </si>
  <si>
    <r>
      <t xml:space="preserve">Середня кількість працівників </t>
    </r>
    <r>
      <rPr>
        <sz val="14"/>
        <rFont val="Times New Roman"/>
        <family val="1"/>
        <charset val="204"/>
      </rPr>
      <t>(штатних
працівників, зовнішніх сумісників та працівників,
що працюють за цивільно-правовими договорами)</t>
    </r>
    <r>
      <rPr>
        <b/>
        <sz val="14"/>
        <rFont val="Times New Roman"/>
        <family val="1"/>
        <charset val="204"/>
      </rPr>
      <t>,
у тому числі:</t>
    </r>
  </si>
  <si>
    <t>Цільове фінансування</t>
  </si>
  <si>
    <t>Отримано залучених коштів, усього, у тому числі:</t>
  </si>
  <si>
    <t>Повернено залучених коштів, усього, у тому числі:</t>
  </si>
  <si>
    <t>Сплата податків та зборів до Державного бюджету України (податкові платежі), усього, у тому числі:</t>
  </si>
  <si>
    <t>ПДВ, що підлягає сплаті до бюджету за підсумками звітного періоду</t>
  </si>
  <si>
    <t>ПДВ, що підлягає відшкодуванню з бюджету за підсумками звітного періоду</t>
  </si>
  <si>
    <t>відрахування частини чистого прибутку державними унітарними підприємствами та їх об'єднаннями</t>
  </si>
  <si>
    <t>Сплата податків та зборів до місцевих бюджетів (податкові платежі)</t>
  </si>
  <si>
    <t>Інші податки, збори та платежі на користь держави,
усього, у тому числі:</t>
  </si>
  <si>
    <t xml:space="preserve">єдиний внесок на загальнообов'язкове державне соціальне страхування               </t>
  </si>
  <si>
    <t>Усього виплат на користь держави</t>
  </si>
  <si>
    <t xml:space="preserve">Сплата податків, зборів та інших обов'язкових платежів </t>
  </si>
  <si>
    <t>інші податки та збори (розшифрувати)</t>
  </si>
  <si>
    <t>Сплата податків та зборів до місцевих бюджетів (податкові платежі), усього, у тому числі:</t>
  </si>
  <si>
    <t>орендна плата</t>
  </si>
  <si>
    <t>Інші податки, збори та платежі на користь держави, усього, у тому числі:</t>
  </si>
  <si>
    <t>митні платежі</t>
  </si>
  <si>
    <t xml:space="preserve">єдиний внесок на загальнообов'язкове державне соціальне страхування                      </t>
  </si>
  <si>
    <t>інші податки, збори та платежі (розшифрувати)</t>
  </si>
  <si>
    <t>Погашення податкового боргу, усього, у тому числі:</t>
  </si>
  <si>
    <t>інші (штрафи, пені, неустойки) (розшифрувати)</t>
  </si>
  <si>
    <t>Звітний період (квартал, рік)</t>
  </si>
  <si>
    <t>нетипові операційні витрати (розшифрувати)</t>
  </si>
  <si>
    <t>Коефіцієнт відношення боргу до EBITDA
(довгострокові зобов'язання, рядок 6030 + поточні зобов'язання, рядок 6040) / EBITDA, рядок 1310</t>
  </si>
  <si>
    <t>x</t>
  </si>
  <si>
    <t>Одиниця виміру, тис. грн</t>
  </si>
  <si>
    <t>господарськими товариствами, у статутному капіталі яких більше 50 відсотків акцій (часток, паїв) належать державі, на виплату дивідендів</t>
  </si>
  <si>
    <t>рентна плата за користування надрами</t>
  </si>
  <si>
    <t>відрахування частини чистого прибутку господарськими товариствами, у статутному капіталі яких більше 50 відсотків акцій (часток, паїв) належать державі, на виплату дивідендів на державну частку</t>
  </si>
  <si>
    <t>залучені кредитні кошти</t>
  </si>
  <si>
    <t>бюджетне фінансування</t>
  </si>
  <si>
    <t>інші джерела</t>
  </si>
  <si>
    <t>У тому числі державні гранти і субсидії</t>
  </si>
  <si>
    <t>У тому числі фінансові запозичення</t>
  </si>
  <si>
    <t>довгострокові зобов'язання</t>
  </si>
  <si>
    <t>короткострокові зобов'язання</t>
  </si>
  <si>
    <t>інші фінансові зобов'язання</t>
  </si>
  <si>
    <t>Витрати на сировину та основні матеріали</t>
  </si>
  <si>
    <t xml:space="preserve">Витрати на паливо </t>
  </si>
  <si>
    <t>Витрати на електроенергію</t>
  </si>
  <si>
    <t>Витрати, що здійснюються для підтримання об’єкта в робочому стані (проведення ремонту, технічного огляду, нагляду, обслуговування тощо)</t>
  </si>
  <si>
    <t>Амортизація основних засобів і нематеріальних активів</t>
  </si>
  <si>
    <t>Інші витрати (розшифрувати)</t>
  </si>
  <si>
    <t>Цільове фінансування  (розшифрувати)</t>
  </si>
  <si>
    <t>Виручка від реалізації продукції (товарів, робіт, послуг)</t>
  </si>
  <si>
    <t xml:space="preserve">Інші надходження (розшифрувати) </t>
  </si>
  <si>
    <r>
      <t>Інші надходження (розшифрувати)</t>
    </r>
    <r>
      <rPr>
        <i/>
        <sz val="14"/>
        <rFont val="Times New Roman"/>
        <family val="1"/>
        <charset val="204"/>
      </rPr>
      <t xml:space="preserve"> </t>
    </r>
  </si>
  <si>
    <r>
      <t>Придбання (створення) основних засобів (розшифрувати)</t>
    </r>
    <r>
      <rPr>
        <i/>
        <sz val="14"/>
        <rFont val="Times New Roman"/>
        <family val="1"/>
        <charset val="204"/>
      </rPr>
      <t xml:space="preserve"> </t>
    </r>
  </si>
  <si>
    <r>
      <t>Капітальне будівництво (розшифрувати)</t>
    </r>
    <r>
      <rPr>
        <i/>
        <sz val="14"/>
        <rFont val="Times New Roman"/>
        <family val="1"/>
        <charset val="204"/>
      </rPr>
      <t xml:space="preserve"> </t>
    </r>
  </si>
  <si>
    <r>
      <t>Придбання (створення) нематеріальних активів (розшифрувати)</t>
    </r>
    <r>
      <rPr>
        <i/>
        <sz val="14"/>
        <rFont val="Times New Roman"/>
        <family val="1"/>
        <charset val="204"/>
      </rPr>
      <t xml:space="preserve"> </t>
    </r>
  </si>
  <si>
    <t>Коефіцієнт фінансової стійкості
(власний капітал, рядок 6080 / (довгострокові зобов'язання, рядок 6030 + поточні зобов'язання, рядок 6040))</t>
  </si>
  <si>
    <t>Коефіцієнт поточної ліквідності (покриття)
(оборотні активи, рядок 6010 / поточні зобов'язання, рядок 6040)</t>
  </si>
  <si>
    <t>Коефіцієнт відношення капітальних інвестицій до амортизації
(капітальні інвестиції, рядок 4000 / амортизація, рядок 1430)</t>
  </si>
  <si>
    <t>Коефіцієнт відношення капітальних інвестицій до чистого доходу від реалізації продукції (товарів, робіт, послуг)
(капітальні інвестиції, рядок 4000 / чистий дохід від реалізації продукції (товарів, робіт, послуг), рядок 1000)</t>
  </si>
  <si>
    <t>Коефіцієнт зносу основних засобів 
(сума зносу, рядок 6003 / первісна вартість основних засобів, рядок 6002)</t>
  </si>
  <si>
    <t>Фонд оплати праці, тис. грн,
у тому числі:</t>
  </si>
  <si>
    <t>Витрати на оплату праці,
тис. грн, у тому числі:</t>
  </si>
  <si>
    <t>Середньомісячні витрати на оплату праці
одного працівника (грн), усього,
у тому числі:</t>
  </si>
  <si>
    <t xml:space="preserve">У разі збільшення витрат на оплату праці у звітному періоді порівняно із запланованими та фактичними витратами відповідного періоду минулого року обов'язково надаються обґрунтування. </t>
  </si>
  <si>
    <t>чистий дохід  від реалізації продукції (товарів, робіт, послуг),     тис. грн</t>
  </si>
  <si>
    <t>ціна одиниці     (вартість  продукції/     наданих послуг), грн</t>
  </si>
  <si>
    <t>Відхилення,  +/–
(факт звітного періоду /
план звітного періоду)</t>
  </si>
  <si>
    <t>Виконання, %
(факт звітного періоду /
план звітного періоду)</t>
  </si>
  <si>
    <t>тис. грн (без ПДВ)</t>
  </si>
  <si>
    <t xml:space="preserve">Прибуток </t>
  </si>
  <si>
    <t>Збиток</t>
  </si>
  <si>
    <t>Валова рентабельність
(валовий прибуток, рядок 1020 / чистий дохід від реалізації продукції (товарів, робіт, послуг), рядок 1000) х 100, %</t>
  </si>
  <si>
    <t>Рентабельність EBITDA
(EBITDA, рядок 1310 / чистий дохід від реалізації продукції (товарів, робіт, послуг), рядок 1000) х 100, %</t>
  </si>
  <si>
    <t>Рентабельність активів
(чистий фінансовий результат, рядок 1200 / вартість активів, рядок 6020) х 100, %</t>
  </si>
  <si>
    <t>Рентабельність власного капіталу
(чистий фінансовий результат, рядок 1200 / власний капітал, рядок 6080) х 100, %</t>
  </si>
  <si>
    <t>Рентабельність діяльності
(чистий фінансовий результат, рядок 1200 / чистий дохід від реалізації продукції (товарів, робіт, послуг), рядок 1000) х 100, %</t>
  </si>
  <si>
    <t>{Додаток 3 в редакції Наказу Міністерства економічного розвитку і торгівлі № 1394 від 03.11.2015}</t>
  </si>
  <si>
    <t>Комунальне підприємство "Агентство нерухомості "Перспектива"</t>
  </si>
  <si>
    <t xml:space="preserve">відрахування частини чистого прибутку </t>
  </si>
  <si>
    <t>військовий збір</t>
  </si>
  <si>
    <t>єдиний внесок на обов'язкове державне соціальне страхування</t>
  </si>
  <si>
    <t>73.12 Посередництво в розміщенні реклами в засобах масової інформації</t>
  </si>
  <si>
    <t>за II квартал 2021 року</t>
  </si>
  <si>
    <t>73.12</t>
  </si>
  <si>
    <t>плата за користування місцем для розміщення об'єкта зовнішньої  реклами</t>
  </si>
  <si>
    <r>
      <t>Керівник</t>
    </r>
    <r>
      <rPr>
        <sz val="14"/>
        <rFont val="Times New Roman"/>
        <family val="1"/>
        <charset val="204"/>
      </rPr>
      <t xml:space="preserve">   Директор КП "АН "Перспектива"</t>
    </r>
  </si>
  <si>
    <t>Керівник   Директор КП "АН "Перспектива"</t>
  </si>
  <si>
    <t>до фінансового плану на  ІІ квартал 2021 рік</t>
  </si>
  <si>
    <t>Стадник Н.О</t>
  </si>
  <si>
    <t xml:space="preserve">                                Стадник Н.О</t>
  </si>
  <si>
    <t xml:space="preserve">                            (ініціали, прізвище)    </t>
  </si>
  <si>
    <t xml:space="preserve">                       Стадник Н.О</t>
  </si>
  <si>
    <t xml:space="preserve">                            Стадник Н.О</t>
  </si>
  <si>
    <t xml:space="preserve"> </t>
  </si>
  <si>
    <t xml:space="preserve">                    </t>
  </si>
  <si>
    <t xml:space="preserve">                                  Стадник Н.О</t>
  </si>
  <si>
    <t xml:space="preserve">                                                                             (ініціали, прізвище)    </t>
  </si>
  <si>
    <t>м.Вараш</t>
  </si>
  <si>
    <t>Вараська міська рада</t>
  </si>
  <si>
    <t>Посередництво в розміщені реклами в засобах масової інформації</t>
  </si>
  <si>
    <t>Комунальна</t>
  </si>
  <si>
    <t>мкр. Будівельників 2, офіс 159-160, м. Вараш, Рівненська область ,34403</t>
  </si>
  <si>
    <t>(03636) 25032</t>
  </si>
  <si>
    <t>Стадник Наталія Олександрівна</t>
  </si>
  <si>
    <t>Коди</t>
  </si>
  <si>
    <t>комунальних підприємств Вараської міської ради</t>
  </si>
</sst>
</file>

<file path=xl/styles.xml><?xml version="1.0" encoding="utf-8"?>
<styleSheet xmlns="http://schemas.openxmlformats.org/spreadsheetml/2006/main">
  <numFmts count="19">
    <numFmt numFmtId="179" formatCode="_-* #,##0.00\ _г_р_н_._-;\-* #,##0.00\ _г_р_н_._-;_-* &quot;-&quot;??\ _г_р_н_._-;_-@_-"/>
    <numFmt numFmtId="181" formatCode="#,##0&quot;р.&quot;;[Red]\-#,##0&quot;р.&quot;"/>
    <numFmt numFmtId="182" formatCode="#,##0.00&quot;р.&quot;;\-#,##0.00&quot;р.&quot;"/>
    <numFmt numFmtId="187" formatCode="_-* #,##0.00_р_._-;\-* #,##0.00_р_._-;_-* &quot;-&quot;??_р_._-;_-@_-"/>
    <numFmt numFmtId="195" formatCode="_-* #,##0.00_₴_-;\-* #,##0.00_₴_-;_-* &quot;-&quot;??_₴_-;_-@_-"/>
    <numFmt numFmtId="196" formatCode="0.0"/>
    <numFmt numFmtId="197" formatCode="#,##0.0"/>
    <numFmt numFmtId="202" formatCode="###\ ##0.000"/>
    <numFmt numFmtId="203" formatCode="_(&quot;$&quot;* #,##0.00_);_(&quot;$&quot;* \(#,##0.00\);_(&quot;$&quot;* &quot;-&quot;??_);_(@_)"/>
    <numFmt numFmtId="204" formatCode="_(* #,##0_);_(* \(#,##0\);_(* &quot;-&quot;_);_(@_)"/>
    <numFmt numFmtId="205" formatCode="_(* #,##0.00_);_(* \(#,##0.00\);_(* &quot;-&quot;??_);_(@_)"/>
    <numFmt numFmtId="206" formatCode="#,##0.0_ ;[Red]\-#,##0.0\ "/>
    <numFmt numFmtId="207" formatCode="0.0;\(0.0\);\ ;\-"/>
    <numFmt numFmtId="210" formatCode="_(* #,##0_);_(* \(#,##0\);_(* &quot;-&quot;??_);_(@_)"/>
    <numFmt numFmtId="211" formatCode="_(* #,##0.0_);_(* \(#,##0.0\);_(* &quot;-&quot;??_);_(@_)"/>
    <numFmt numFmtId="217" formatCode="0.00;[Red]0.00"/>
    <numFmt numFmtId="218" formatCode="0;[Red]0"/>
    <numFmt numFmtId="219" formatCode="#,##0.00;[Red]#,##0.00"/>
    <numFmt numFmtId="220" formatCode="0.0;[Red]0.0"/>
  </numFmts>
  <fonts count="77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u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3"/>
      <name val="Times New Roman"/>
      <family val="1"/>
      <charset val="204"/>
    </font>
    <font>
      <b/>
      <sz val="13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sz val="14"/>
      <name val="Arial Cyr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Helv"/>
      <charset val="204"/>
    </font>
    <font>
      <sz val="11"/>
      <color indexed="8"/>
      <name val="Arial Cyr"/>
      <family val="2"/>
      <charset val="204"/>
    </font>
    <font>
      <sz val="11"/>
      <color indexed="9"/>
      <name val="Arial Cyr"/>
      <family val="2"/>
      <charset val="204"/>
    </font>
    <font>
      <b/>
      <sz val="12"/>
      <name val="Arial"/>
      <family val="2"/>
      <charset val="204"/>
    </font>
    <font>
      <sz val="10"/>
      <name val="FreeSet"/>
      <family val="2"/>
    </font>
    <font>
      <u/>
      <sz val="10"/>
      <color indexed="12"/>
      <name val="Arial"/>
      <family val="2"/>
      <charset val="204"/>
    </font>
    <font>
      <b/>
      <sz val="14"/>
      <name val="Arial"/>
      <family val="2"/>
      <charset val="204"/>
    </font>
    <font>
      <b/>
      <sz val="12"/>
      <color indexed="9"/>
      <name val="Arial"/>
      <family val="2"/>
      <charset val="204"/>
    </font>
    <font>
      <b/>
      <i/>
      <sz val="14"/>
      <name val="Arial"/>
      <family val="2"/>
      <charset val="204"/>
    </font>
    <font>
      <b/>
      <i/>
      <sz val="14"/>
      <color indexed="9"/>
      <name val="Arial"/>
      <family val="2"/>
      <charset val="204"/>
    </font>
    <font>
      <b/>
      <i/>
      <sz val="12"/>
      <color indexed="9"/>
      <name val="Arial"/>
      <family val="2"/>
      <charset val="204"/>
    </font>
    <font>
      <b/>
      <sz val="11"/>
      <name val="Arial"/>
      <family val="2"/>
      <charset val="204"/>
    </font>
    <font>
      <b/>
      <sz val="11"/>
      <color indexed="9"/>
      <name val="Arial"/>
      <family val="2"/>
      <charset val="204"/>
    </font>
    <font>
      <sz val="12"/>
      <color indexed="9"/>
      <name val="Bookman Old Style"/>
      <family val="1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i/>
      <sz val="11"/>
      <name val="Arial"/>
      <family val="2"/>
      <charset val="204"/>
    </font>
    <font>
      <b/>
      <i/>
      <sz val="11"/>
      <color indexed="9"/>
      <name val="Arial"/>
      <family val="2"/>
      <charset val="204"/>
    </font>
    <font>
      <b/>
      <sz val="10"/>
      <name val="Arial"/>
      <family val="2"/>
      <charset val="204"/>
    </font>
    <font>
      <sz val="11"/>
      <color indexed="62"/>
      <name val="Arial Cyr"/>
      <family val="2"/>
      <charset val="204"/>
    </font>
    <font>
      <b/>
      <sz val="11"/>
      <color indexed="63"/>
      <name val="Arial Cyr"/>
      <family val="2"/>
      <charset val="204"/>
    </font>
    <font>
      <b/>
      <sz val="11"/>
      <color indexed="52"/>
      <name val="Arial Cyr"/>
      <family val="2"/>
      <charset val="204"/>
    </font>
    <font>
      <b/>
      <sz val="15"/>
      <color indexed="56"/>
      <name val="Arial Cyr"/>
      <family val="2"/>
      <charset val="204"/>
    </font>
    <font>
      <b/>
      <sz val="13"/>
      <color indexed="56"/>
      <name val="Arial Cyr"/>
      <family val="2"/>
      <charset val="204"/>
    </font>
    <font>
      <b/>
      <sz val="11"/>
      <color indexed="56"/>
      <name val="Arial Cyr"/>
      <family val="2"/>
      <charset val="204"/>
    </font>
    <font>
      <b/>
      <sz val="11"/>
      <color indexed="8"/>
      <name val="Arial Cyr"/>
      <family val="2"/>
      <charset val="204"/>
    </font>
    <font>
      <b/>
      <sz val="11"/>
      <color indexed="9"/>
      <name val="Arial Cyr"/>
      <family val="2"/>
      <charset val="204"/>
    </font>
    <font>
      <sz val="11"/>
      <color indexed="60"/>
      <name val="Arial Cyr"/>
      <family val="2"/>
      <charset val="204"/>
    </font>
    <font>
      <sz val="11"/>
      <color indexed="20"/>
      <name val="Arial Cyr"/>
      <family val="2"/>
      <charset val="204"/>
    </font>
    <font>
      <i/>
      <sz val="11"/>
      <color indexed="23"/>
      <name val="Arial Cyr"/>
      <family val="2"/>
      <charset val="204"/>
    </font>
    <font>
      <sz val="12"/>
      <name val="Arial Cyr"/>
      <family val="2"/>
      <charset val="204"/>
    </font>
    <font>
      <sz val="11"/>
      <color indexed="52"/>
      <name val="Arial Cyr"/>
      <family val="2"/>
      <charset val="204"/>
    </font>
    <font>
      <sz val="10"/>
      <name val="Helv"/>
    </font>
    <font>
      <sz val="11"/>
      <color indexed="10"/>
      <name val="Arial Cyr"/>
      <family val="2"/>
      <charset val="204"/>
    </font>
    <font>
      <sz val="12"/>
      <name val="Journal"/>
    </font>
    <font>
      <sz val="11"/>
      <color indexed="17"/>
      <name val="Arial Cyr"/>
      <family val="2"/>
      <charset val="204"/>
    </font>
    <font>
      <sz val="10"/>
      <name val="Tahoma"/>
      <family val="2"/>
      <charset val="204"/>
    </font>
    <font>
      <sz val="10"/>
      <name val="Petersburg"/>
    </font>
    <font>
      <b/>
      <sz val="16"/>
      <color indexed="10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6"/>
      <name val="Times New Roman"/>
      <family val="1"/>
      <charset val="204"/>
    </font>
    <font>
      <i/>
      <u/>
      <sz val="14"/>
      <name val="Times New Roman"/>
      <family val="1"/>
      <charset val="204"/>
    </font>
    <font>
      <b/>
      <u/>
      <sz val="14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43"/>
      </patternFill>
    </fill>
    <fill>
      <patternFill patternType="solid">
        <fgColor indexed="44"/>
        <bgColor indexed="64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</fills>
  <borders count="3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54">
    <xf numFmtId="0" fontId="0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34" fillId="2" borderId="0" applyNumberFormat="0" applyBorder="0" applyAlignment="0" applyProtection="0"/>
    <xf numFmtId="0" fontId="1" fillId="2" borderId="0" applyNumberFormat="0" applyBorder="0" applyAlignment="0" applyProtection="0"/>
    <xf numFmtId="0" fontId="34" fillId="3" borderId="0" applyNumberFormat="0" applyBorder="0" applyAlignment="0" applyProtection="0"/>
    <xf numFmtId="0" fontId="1" fillId="3" borderId="0" applyNumberFormat="0" applyBorder="0" applyAlignment="0" applyProtection="0"/>
    <xf numFmtId="0" fontId="34" fillId="4" borderId="0" applyNumberFormat="0" applyBorder="0" applyAlignment="0" applyProtection="0"/>
    <xf numFmtId="0" fontId="1" fillId="4" borderId="0" applyNumberFormat="0" applyBorder="0" applyAlignment="0" applyProtection="0"/>
    <xf numFmtId="0" fontId="34" fillId="5" borderId="0" applyNumberFormat="0" applyBorder="0" applyAlignment="0" applyProtection="0"/>
    <xf numFmtId="0" fontId="1" fillId="5" borderId="0" applyNumberFormat="0" applyBorder="0" applyAlignment="0" applyProtection="0"/>
    <xf numFmtId="0" fontId="34" fillId="6" borderId="0" applyNumberFormat="0" applyBorder="0" applyAlignment="0" applyProtection="0"/>
    <xf numFmtId="0" fontId="1" fillId="6" borderId="0" applyNumberFormat="0" applyBorder="0" applyAlignment="0" applyProtection="0"/>
    <xf numFmtId="0" fontId="34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34" fillId="8" borderId="0" applyNumberFormat="0" applyBorder="0" applyAlignment="0" applyProtection="0"/>
    <xf numFmtId="0" fontId="1" fillId="8" borderId="0" applyNumberFormat="0" applyBorder="0" applyAlignment="0" applyProtection="0"/>
    <xf numFmtId="0" fontId="34" fillId="9" borderId="0" applyNumberFormat="0" applyBorder="0" applyAlignment="0" applyProtection="0"/>
    <xf numFmtId="0" fontId="1" fillId="9" borderId="0" applyNumberFormat="0" applyBorder="0" applyAlignment="0" applyProtection="0"/>
    <xf numFmtId="0" fontId="34" fillId="10" borderId="0" applyNumberFormat="0" applyBorder="0" applyAlignment="0" applyProtection="0"/>
    <xf numFmtId="0" fontId="1" fillId="10" borderId="0" applyNumberFormat="0" applyBorder="0" applyAlignment="0" applyProtection="0"/>
    <xf numFmtId="0" fontId="34" fillId="5" borderId="0" applyNumberFormat="0" applyBorder="0" applyAlignment="0" applyProtection="0"/>
    <xf numFmtId="0" fontId="1" fillId="5" borderId="0" applyNumberFormat="0" applyBorder="0" applyAlignment="0" applyProtection="0"/>
    <xf numFmtId="0" fontId="34" fillId="8" borderId="0" applyNumberFormat="0" applyBorder="0" applyAlignment="0" applyProtection="0"/>
    <xf numFmtId="0" fontId="1" fillId="8" borderId="0" applyNumberFormat="0" applyBorder="0" applyAlignment="0" applyProtection="0"/>
    <xf numFmtId="0" fontId="34" fillId="11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35" fillId="12" borderId="0" applyNumberFormat="0" applyBorder="0" applyAlignment="0" applyProtection="0"/>
    <xf numFmtId="0" fontId="17" fillId="12" borderId="0" applyNumberFormat="0" applyBorder="0" applyAlignment="0" applyProtection="0"/>
    <xf numFmtId="0" fontId="35" fillId="9" borderId="0" applyNumberFormat="0" applyBorder="0" applyAlignment="0" applyProtection="0"/>
    <xf numFmtId="0" fontId="17" fillId="9" borderId="0" applyNumberFormat="0" applyBorder="0" applyAlignment="0" applyProtection="0"/>
    <xf numFmtId="0" fontId="35" fillId="10" borderId="0" applyNumberFormat="0" applyBorder="0" applyAlignment="0" applyProtection="0"/>
    <xf numFmtId="0" fontId="17" fillId="10" borderId="0" applyNumberFormat="0" applyBorder="0" applyAlignment="0" applyProtection="0"/>
    <xf numFmtId="0" fontId="35" fillId="13" borderId="0" applyNumberFormat="0" applyBorder="0" applyAlignment="0" applyProtection="0"/>
    <xf numFmtId="0" fontId="17" fillId="13" borderId="0" applyNumberFormat="0" applyBorder="0" applyAlignment="0" applyProtection="0"/>
    <xf numFmtId="0" fontId="35" fillId="14" borderId="0" applyNumberFormat="0" applyBorder="0" applyAlignment="0" applyProtection="0"/>
    <xf numFmtId="0" fontId="17" fillId="14" borderId="0" applyNumberFormat="0" applyBorder="0" applyAlignment="0" applyProtection="0"/>
    <xf numFmtId="0" fontId="35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9" borderId="0" applyNumberFormat="0" applyBorder="0" applyAlignment="0" applyProtection="0"/>
    <xf numFmtId="0" fontId="28" fillId="3" borderId="0" applyNumberFormat="0" applyBorder="0" applyAlignment="0" applyProtection="0"/>
    <xf numFmtId="0" fontId="20" fillId="20" borderId="1" applyNumberFormat="0" applyAlignment="0" applyProtection="0"/>
    <xf numFmtId="0" fontId="25" fillId="21" borderId="2" applyNumberFormat="0" applyAlignment="0" applyProtection="0"/>
    <xf numFmtId="49" fontId="36" fillId="0" borderId="3">
      <alignment horizontal="center" vertical="center"/>
      <protection locked="0"/>
    </xf>
    <xf numFmtId="49" fontId="36" fillId="0" borderId="3">
      <alignment horizontal="center" vertical="center"/>
      <protection locked="0"/>
    </xf>
    <xf numFmtId="49" fontId="36" fillId="0" borderId="3">
      <alignment horizontal="center" vertical="center"/>
      <protection locked="0"/>
    </xf>
    <xf numFmtId="49" fontId="36" fillId="0" borderId="3">
      <alignment horizontal="center" vertical="center"/>
      <protection locked="0"/>
    </xf>
    <xf numFmtId="49" fontId="36" fillId="0" borderId="3">
      <alignment horizontal="center" vertical="center"/>
      <protection locked="0"/>
    </xf>
    <xf numFmtId="49" fontId="36" fillId="0" borderId="3">
      <alignment horizontal="center" vertical="center"/>
      <protection locked="0"/>
    </xf>
    <xf numFmtId="49" fontId="36" fillId="0" borderId="3">
      <alignment horizontal="center" vertical="center"/>
      <protection locked="0"/>
    </xf>
    <xf numFmtId="49" fontId="36" fillId="0" borderId="3">
      <alignment horizontal="center" vertical="center"/>
      <protection locked="0"/>
    </xf>
    <xf numFmtId="49" fontId="36" fillId="0" borderId="3">
      <alignment horizontal="center" vertical="center"/>
      <protection locked="0"/>
    </xf>
    <xf numFmtId="49" fontId="36" fillId="0" borderId="3">
      <alignment horizontal="center" vertical="center"/>
      <protection locked="0"/>
    </xf>
    <xf numFmtId="49" fontId="36" fillId="0" borderId="3">
      <alignment horizontal="center" vertical="center"/>
      <protection locked="0"/>
    </xf>
    <xf numFmtId="49" fontId="36" fillId="0" borderId="3">
      <alignment horizontal="center" vertical="center"/>
      <protection locked="0"/>
    </xf>
    <xf numFmtId="49" fontId="36" fillId="0" borderId="3">
      <alignment horizontal="center" vertical="center"/>
      <protection locked="0"/>
    </xf>
    <xf numFmtId="179" fontId="14" fillId="0" borderId="0" applyFont="0" applyFill="0" applyBorder="0" applyAlignment="0" applyProtection="0"/>
    <xf numFmtId="49" fontId="14" fillId="0" borderId="3">
      <alignment horizontal="left" vertical="center"/>
      <protection locked="0"/>
    </xf>
    <xf numFmtId="49" fontId="14" fillId="0" borderId="3">
      <alignment horizontal="left" vertical="center"/>
      <protection locked="0"/>
    </xf>
    <xf numFmtId="49" fontId="14" fillId="0" borderId="3">
      <alignment horizontal="left" vertical="center"/>
      <protection locked="0"/>
    </xf>
    <xf numFmtId="49" fontId="14" fillId="0" borderId="3">
      <alignment horizontal="left" vertical="center"/>
      <protection locked="0"/>
    </xf>
    <xf numFmtId="49" fontId="14" fillId="0" borderId="3">
      <alignment horizontal="left" vertical="center"/>
      <protection locked="0"/>
    </xf>
    <xf numFmtId="49" fontId="14" fillId="0" borderId="3">
      <alignment horizontal="left" vertical="center"/>
      <protection locked="0"/>
    </xf>
    <xf numFmtId="49" fontId="14" fillId="0" borderId="3">
      <alignment horizontal="left" vertical="center"/>
      <protection locked="0"/>
    </xf>
    <xf numFmtId="49" fontId="14" fillId="0" borderId="3">
      <alignment horizontal="left" vertical="center"/>
      <protection locked="0"/>
    </xf>
    <xf numFmtId="49" fontId="14" fillId="0" borderId="3">
      <alignment horizontal="left" vertical="center"/>
      <protection locked="0"/>
    </xf>
    <xf numFmtId="49" fontId="14" fillId="0" borderId="3">
      <alignment horizontal="left" vertical="center"/>
      <protection locked="0"/>
    </xf>
    <xf numFmtId="49" fontId="14" fillId="0" borderId="3">
      <alignment horizontal="left" vertical="center"/>
      <protection locked="0"/>
    </xf>
    <xf numFmtId="49" fontId="14" fillId="0" borderId="3">
      <alignment horizontal="left" vertical="center"/>
      <protection locked="0"/>
    </xf>
    <xf numFmtId="49" fontId="14" fillId="0" borderId="3">
      <alignment horizontal="left" vertical="center"/>
      <protection locked="0"/>
    </xf>
    <xf numFmtId="49" fontId="14" fillId="0" borderId="3">
      <alignment horizontal="left" vertical="center"/>
      <protection locked="0"/>
    </xf>
    <xf numFmtId="49" fontId="14" fillId="0" borderId="3">
      <alignment horizontal="left" vertical="center"/>
      <protection locked="0"/>
    </xf>
    <xf numFmtId="49" fontId="14" fillId="0" borderId="3">
      <alignment horizontal="left" vertical="center"/>
      <protection locked="0"/>
    </xf>
    <xf numFmtId="49" fontId="14" fillId="0" borderId="3">
      <alignment horizontal="left" vertical="center"/>
      <protection locked="0"/>
    </xf>
    <xf numFmtId="0" fontId="29" fillId="0" borderId="0" applyNumberFormat="0" applyFill="0" applyBorder="0" applyAlignment="0" applyProtection="0"/>
    <xf numFmtId="202" fontId="37" fillId="0" borderId="0" applyAlignment="0">
      <alignment wrapText="1"/>
    </xf>
    <xf numFmtId="0" fontId="32" fillId="4" borderId="0" applyNumberFormat="0" applyBorder="0" applyAlignment="0" applyProtection="0"/>
    <xf numFmtId="0" fontId="21" fillId="0" borderId="4" applyNumberFormat="0" applyFill="0" applyAlignment="0" applyProtection="0"/>
    <xf numFmtId="0" fontId="22" fillId="0" borderId="5" applyNumberFormat="0" applyFill="0" applyAlignment="0" applyProtection="0"/>
    <xf numFmtId="0" fontId="23" fillId="0" borderId="6" applyNumberFormat="0" applyFill="0" applyAlignment="0" applyProtection="0"/>
    <xf numFmtId="0" fontId="23" fillId="0" borderId="0" applyNumberFormat="0" applyFill="0" applyBorder="0" applyAlignment="0" applyProtection="0"/>
    <xf numFmtId="0" fontId="38" fillId="0" borderId="0" applyNumberFormat="0" applyFill="0" applyBorder="0" applyAlignment="0" applyProtection="0">
      <alignment vertical="top"/>
      <protection locked="0"/>
    </xf>
    <xf numFmtId="0" fontId="18" fillId="7" borderId="1" applyNumberFormat="0" applyAlignment="0" applyProtection="0"/>
    <xf numFmtId="49" fontId="14" fillId="0" borderId="0" applyNumberFormat="0" applyFont="0" applyAlignment="0">
      <alignment vertical="top" wrapText="1"/>
      <protection locked="0"/>
    </xf>
    <xf numFmtId="49" fontId="14" fillId="0" borderId="0" applyNumberFormat="0" applyFont="0" applyAlignment="0">
      <alignment vertical="top" wrapText="1"/>
    </xf>
    <xf numFmtId="49" fontId="14" fillId="0" borderId="0" applyNumberFormat="0" applyFont="0" applyAlignment="0">
      <alignment vertical="top" wrapText="1"/>
    </xf>
    <xf numFmtId="49" fontId="14" fillId="0" borderId="0" applyNumberFormat="0" applyFont="0" applyAlignment="0">
      <alignment vertical="top" wrapText="1"/>
      <protection locked="0"/>
    </xf>
    <xf numFmtId="49" fontId="14" fillId="0" borderId="0" applyNumberFormat="0" applyFont="0" applyAlignment="0">
      <alignment vertical="top" wrapText="1"/>
    </xf>
    <xf numFmtId="49" fontId="14" fillId="0" borderId="0" applyNumberFormat="0" applyFont="0" applyAlignment="0">
      <alignment vertical="top" wrapText="1"/>
      <protection locked="0"/>
    </xf>
    <xf numFmtId="49" fontId="14" fillId="0" borderId="0" applyNumberFormat="0" applyFont="0" applyAlignment="0">
      <alignment vertical="top" wrapText="1"/>
    </xf>
    <xf numFmtId="49" fontId="14" fillId="0" borderId="0" applyNumberFormat="0" applyFont="0" applyAlignment="0">
      <alignment vertical="top" wrapText="1"/>
      <protection locked="0"/>
    </xf>
    <xf numFmtId="49" fontId="14" fillId="0" borderId="0" applyNumberFormat="0" applyFont="0" applyAlignment="0">
      <alignment vertical="top" wrapText="1"/>
      <protection locked="0"/>
    </xf>
    <xf numFmtId="49" fontId="14" fillId="0" borderId="0" applyNumberFormat="0" applyFont="0" applyAlignment="0">
      <alignment vertical="top" wrapText="1"/>
      <protection locked="0"/>
    </xf>
    <xf numFmtId="49" fontId="14" fillId="0" borderId="0" applyNumberFormat="0" applyFont="0" applyAlignment="0">
      <alignment vertical="top" wrapText="1"/>
      <protection locked="0"/>
    </xf>
    <xf numFmtId="49" fontId="14" fillId="0" borderId="0" applyNumberFormat="0" applyFont="0" applyAlignment="0">
      <alignment vertical="top" wrapText="1"/>
      <protection locked="0"/>
    </xf>
    <xf numFmtId="49" fontId="14" fillId="0" borderId="0" applyNumberFormat="0" applyFont="0" applyAlignment="0">
      <alignment vertical="top" wrapText="1"/>
      <protection locked="0"/>
    </xf>
    <xf numFmtId="49" fontId="14" fillId="0" borderId="0" applyNumberFormat="0" applyFont="0" applyAlignment="0">
      <alignment vertical="top" wrapText="1"/>
      <protection locked="0"/>
    </xf>
    <xf numFmtId="49" fontId="14" fillId="0" borderId="0" applyNumberFormat="0" applyFont="0" applyAlignment="0">
      <alignment vertical="top" wrapText="1"/>
      <protection locked="0"/>
    </xf>
    <xf numFmtId="49" fontId="14" fillId="0" borderId="0" applyNumberFormat="0" applyFont="0" applyAlignment="0">
      <alignment vertical="top" wrapText="1"/>
      <protection locked="0"/>
    </xf>
    <xf numFmtId="49" fontId="14" fillId="0" borderId="0" applyNumberFormat="0" applyFont="0" applyAlignment="0">
      <alignment vertical="top" wrapText="1"/>
      <protection locked="0"/>
    </xf>
    <xf numFmtId="49" fontId="14" fillId="0" borderId="0" applyNumberFormat="0" applyFont="0" applyAlignment="0">
      <alignment vertical="top" wrapText="1"/>
      <protection locked="0"/>
    </xf>
    <xf numFmtId="49" fontId="14" fillId="0" borderId="0" applyNumberFormat="0" applyFont="0" applyAlignment="0">
      <alignment vertical="top" wrapText="1"/>
      <protection locked="0"/>
    </xf>
    <xf numFmtId="49" fontId="14" fillId="0" borderId="0" applyNumberFormat="0" applyFont="0" applyAlignment="0">
      <alignment vertical="top" wrapText="1"/>
      <protection locked="0"/>
    </xf>
    <xf numFmtId="49" fontId="39" fillId="22" borderId="7">
      <alignment horizontal="left" vertical="center"/>
      <protection locked="0"/>
    </xf>
    <xf numFmtId="49" fontId="39" fillId="22" borderId="7">
      <alignment horizontal="left" vertical="center"/>
    </xf>
    <xf numFmtId="4" fontId="39" fillId="22" borderId="7">
      <alignment horizontal="right" vertical="center"/>
      <protection locked="0"/>
    </xf>
    <xf numFmtId="4" fontId="39" fillId="22" borderId="7">
      <alignment horizontal="right" vertical="center"/>
    </xf>
    <xf numFmtId="4" fontId="40" fillId="22" borderId="7">
      <alignment horizontal="right" vertical="center"/>
      <protection locked="0"/>
    </xf>
    <xf numFmtId="49" fontId="41" fillId="22" borderId="3">
      <alignment horizontal="left" vertical="center"/>
      <protection locked="0"/>
    </xf>
    <xf numFmtId="49" fontId="41" fillId="22" borderId="3">
      <alignment horizontal="left" vertical="center"/>
    </xf>
    <xf numFmtId="49" fontId="42" fillId="22" borderId="3">
      <alignment horizontal="left" vertical="center"/>
      <protection locked="0"/>
    </xf>
    <xf numFmtId="49" fontId="42" fillId="22" borderId="3">
      <alignment horizontal="left" vertical="center"/>
    </xf>
    <xf numFmtId="4" fontId="41" fillId="22" borderId="3">
      <alignment horizontal="right" vertical="center"/>
      <protection locked="0"/>
    </xf>
    <xf numFmtId="4" fontId="41" fillId="22" borderId="3">
      <alignment horizontal="right" vertical="center"/>
    </xf>
    <xf numFmtId="4" fontId="43" fillId="22" borderId="3">
      <alignment horizontal="right" vertical="center"/>
      <protection locked="0"/>
    </xf>
    <xf numFmtId="49" fontId="36" fillId="22" borderId="3">
      <alignment horizontal="left" vertical="center"/>
      <protection locked="0"/>
    </xf>
    <xf numFmtId="49" fontId="36" fillId="22" borderId="3">
      <alignment horizontal="left" vertical="center"/>
      <protection locked="0"/>
    </xf>
    <xf numFmtId="49" fontId="36" fillId="22" borderId="3">
      <alignment horizontal="left" vertical="center"/>
    </xf>
    <xf numFmtId="49" fontId="36" fillId="22" borderId="3">
      <alignment horizontal="left" vertical="center"/>
    </xf>
    <xf numFmtId="49" fontId="40" fillId="22" borderId="3">
      <alignment horizontal="left" vertical="center"/>
      <protection locked="0"/>
    </xf>
    <xf numFmtId="49" fontId="40" fillId="22" borderId="3">
      <alignment horizontal="left" vertical="center"/>
    </xf>
    <xf numFmtId="4" fontId="36" fillId="22" borderId="3">
      <alignment horizontal="right" vertical="center"/>
      <protection locked="0"/>
    </xf>
    <xf numFmtId="4" fontId="36" fillId="22" borderId="3">
      <alignment horizontal="right" vertical="center"/>
      <protection locked="0"/>
    </xf>
    <xf numFmtId="4" fontId="36" fillId="22" borderId="3">
      <alignment horizontal="right" vertical="center"/>
    </xf>
    <xf numFmtId="4" fontId="36" fillId="22" borderId="3">
      <alignment horizontal="right" vertical="center"/>
    </xf>
    <xf numFmtId="4" fontId="40" fillId="22" borderId="3">
      <alignment horizontal="right" vertical="center"/>
      <protection locked="0"/>
    </xf>
    <xf numFmtId="49" fontId="44" fillId="22" borderId="3">
      <alignment horizontal="left" vertical="center"/>
      <protection locked="0"/>
    </xf>
    <xf numFmtId="49" fontId="44" fillId="22" borderId="3">
      <alignment horizontal="left" vertical="center"/>
    </xf>
    <xf numFmtId="49" fontId="45" fillId="22" borderId="3">
      <alignment horizontal="left" vertical="center"/>
      <protection locked="0"/>
    </xf>
    <xf numFmtId="49" fontId="45" fillId="22" borderId="3">
      <alignment horizontal="left" vertical="center"/>
    </xf>
    <xf numFmtId="4" fontId="44" fillId="22" borderId="3">
      <alignment horizontal="right" vertical="center"/>
      <protection locked="0"/>
    </xf>
    <xf numFmtId="4" fontId="44" fillId="22" borderId="3">
      <alignment horizontal="right" vertical="center"/>
    </xf>
    <xf numFmtId="4" fontId="46" fillId="22" borderId="3">
      <alignment horizontal="right" vertical="center"/>
      <protection locked="0"/>
    </xf>
    <xf numFmtId="49" fontId="47" fillId="0" borderId="3">
      <alignment horizontal="left" vertical="center"/>
      <protection locked="0"/>
    </xf>
    <xf numFmtId="49" fontId="47" fillId="0" borderId="3">
      <alignment horizontal="left" vertical="center"/>
    </xf>
    <xf numFmtId="49" fontId="48" fillId="0" borderId="3">
      <alignment horizontal="left" vertical="center"/>
      <protection locked="0"/>
    </xf>
    <xf numFmtId="49" fontId="48" fillId="0" borderId="3">
      <alignment horizontal="left" vertical="center"/>
    </xf>
    <xf numFmtId="4" fontId="47" fillId="0" borderId="3">
      <alignment horizontal="right" vertical="center"/>
      <protection locked="0"/>
    </xf>
    <xf numFmtId="4" fontId="47" fillId="0" borderId="3">
      <alignment horizontal="right" vertical="center"/>
    </xf>
    <xf numFmtId="4" fontId="48" fillId="0" borderId="3">
      <alignment horizontal="right" vertical="center"/>
      <protection locked="0"/>
    </xf>
    <xf numFmtId="49" fontId="49" fillId="0" borderId="3">
      <alignment horizontal="left" vertical="center"/>
      <protection locked="0"/>
    </xf>
    <xf numFmtId="49" fontId="49" fillId="0" borderId="3">
      <alignment horizontal="left" vertical="center"/>
    </xf>
    <xf numFmtId="49" fontId="50" fillId="0" borderId="3">
      <alignment horizontal="left" vertical="center"/>
      <protection locked="0"/>
    </xf>
    <xf numFmtId="49" fontId="50" fillId="0" borderId="3">
      <alignment horizontal="left" vertical="center"/>
    </xf>
    <xf numFmtId="4" fontId="49" fillId="0" borderId="3">
      <alignment horizontal="right" vertical="center"/>
      <protection locked="0"/>
    </xf>
    <xf numFmtId="4" fontId="49" fillId="0" borderId="3">
      <alignment horizontal="right" vertical="center"/>
    </xf>
    <xf numFmtId="49" fontId="47" fillId="0" borderId="3">
      <alignment horizontal="left" vertical="center"/>
      <protection locked="0"/>
    </xf>
    <xf numFmtId="49" fontId="48" fillId="0" borderId="3">
      <alignment horizontal="left" vertical="center"/>
      <protection locked="0"/>
    </xf>
    <xf numFmtId="4" fontId="47" fillId="0" borderId="3">
      <alignment horizontal="right" vertical="center"/>
      <protection locked="0"/>
    </xf>
    <xf numFmtId="0" fontId="30" fillId="0" borderId="8" applyNumberFormat="0" applyFill="0" applyAlignment="0" applyProtection="0"/>
    <xf numFmtId="0" fontId="27" fillId="23" borderId="0" applyNumberFormat="0" applyBorder="0" applyAlignment="0" applyProtection="0"/>
    <xf numFmtId="0" fontId="14" fillId="0" borderId="0"/>
    <xf numFmtId="0" fontId="14" fillId="0" borderId="0"/>
    <xf numFmtId="0" fontId="14" fillId="24" borderId="0" applyNumberFormat="0" applyFill="0" applyAlignment="0">
      <alignment horizontal="center"/>
      <protection locked="0"/>
    </xf>
    <xf numFmtId="0" fontId="2" fillId="25" borderId="9" applyNumberFormat="0" applyFont="0" applyAlignment="0" applyProtection="0"/>
    <xf numFmtId="4" fontId="51" fillId="26" borderId="3">
      <alignment horizontal="right" vertical="center"/>
      <protection locked="0"/>
    </xf>
    <xf numFmtId="4" fontId="51" fillId="27" borderId="3">
      <alignment horizontal="right" vertical="center"/>
      <protection locked="0"/>
    </xf>
    <xf numFmtId="4" fontId="51" fillId="28" borderId="3">
      <alignment horizontal="right" vertical="center"/>
      <protection locked="0"/>
    </xf>
    <xf numFmtId="0" fontId="19" fillId="20" borderId="10" applyNumberFormat="0" applyAlignment="0" applyProtection="0"/>
    <xf numFmtId="49" fontId="36" fillId="0" borderId="3">
      <alignment horizontal="left" vertical="center" wrapText="1"/>
      <protection locked="0"/>
    </xf>
    <xf numFmtId="49" fontId="36" fillId="0" borderId="3">
      <alignment horizontal="left" vertical="center" wrapText="1"/>
      <protection locked="0"/>
    </xf>
    <xf numFmtId="0" fontId="26" fillId="0" borderId="0" applyNumberFormat="0" applyFill="0" applyBorder="0" applyAlignment="0" applyProtection="0"/>
    <xf numFmtId="0" fontId="24" fillId="0" borderId="11" applyNumberFormat="0" applyFill="0" applyAlignment="0" applyProtection="0"/>
    <xf numFmtId="0" fontId="31" fillId="0" borderId="0" applyNumberFormat="0" applyFill="0" applyBorder="0" applyAlignment="0" applyProtection="0"/>
    <xf numFmtId="0" fontId="35" fillId="16" borderId="0" applyNumberFormat="0" applyBorder="0" applyAlignment="0" applyProtection="0"/>
    <xf numFmtId="0" fontId="17" fillId="16" borderId="0" applyNumberFormat="0" applyBorder="0" applyAlignment="0" applyProtection="0"/>
    <xf numFmtId="0" fontId="35" fillId="17" borderId="0" applyNumberFormat="0" applyBorder="0" applyAlignment="0" applyProtection="0"/>
    <xf numFmtId="0" fontId="17" fillId="17" borderId="0" applyNumberFormat="0" applyBorder="0" applyAlignment="0" applyProtection="0"/>
    <xf numFmtId="0" fontId="35" fillId="18" borderId="0" applyNumberFormat="0" applyBorder="0" applyAlignment="0" applyProtection="0"/>
    <xf numFmtId="0" fontId="17" fillId="18" borderId="0" applyNumberFormat="0" applyBorder="0" applyAlignment="0" applyProtection="0"/>
    <xf numFmtId="0" fontId="35" fillId="13" borderId="0" applyNumberFormat="0" applyBorder="0" applyAlignment="0" applyProtection="0"/>
    <xf numFmtId="0" fontId="17" fillId="13" borderId="0" applyNumberFormat="0" applyBorder="0" applyAlignment="0" applyProtection="0"/>
    <xf numFmtId="0" fontId="35" fillId="14" borderId="0" applyNumberFormat="0" applyBorder="0" applyAlignment="0" applyProtection="0"/>
    <xf numFmtId="0" fontId="17" fillId="14" borderId="0" applyNumberFormat="0" applyBorder="0" applyAlignment="0" applyProtection="0"/>
    <xf numFmtId="0" fontId="35" fillId="19" borderId="0" applyNumberFormat="0" applyBorder="0" applyAlignment="0" applyProtection="0"/>
    <xf numFmtId="0" fontId="17" fillId="19" borderId="0" applyNumberFormat="0" applyBorder="0" applyAlignment="0" applyProtection="0"/>
    <xf numFmtId="0" fontId="52" fillId="7" borderId="1" applyNumberFormat="0" applyAlignment="0" applyProtection="0"/>
    <xf numFmtId="0" fontId="18" fillId="7" borderId="1" applyNumberFormat="0" applyAlignment="0" applyProtection="0"/>
    <xf numFmtId="0" fontId="53" fillId="20" borderId="10" applyNumberFormat="0" applyAlignment="0" applyProtection="0"/>
    <xf numFmtId="0" fontId="19" fillId="20" borderId="10" applyNumberFormat="0" applyAlignment="0" applyProtection="0"/>
    <xf numFmtId="0" fontId="54" fillId="20" borderId="1" applyNumberFormat="0" applyAlignment="0" applyProtection="0"/>
    <xf numFmtId="0" fontId="20" fillId="20" borderId="1" applyNumberFormat="0" applyAlignment="0" applyProtection="0"/>
    <xf numFmtId="203" fontId="14" fillId="0" borderId="0" applyFont="0" applyFill="0" applyBorder="0" applyAlignment="0" applyProtection="0"/>
    <xf numFmtId="0" fontId="55" fillId="0" borderId="4" applyNumberFormat="0" applyFill="0" applyAlignment="0" applyProtection="0"/>
    <xf numFmtId="0" fontId="21" fillId="0" borderId="4" applyNumberFormat="0" applyFill="0" applyAlignment="0" applyProtection="0"/>
    <xf numFmtId="0" fontId="56" fillId="0" borderId="5" applyNumberFormat="0" applyFill="0" applyAlignment="0" applyProtection="0"/>
    <xf numFmtId="0" fontId="22" fillId="0" borderId="5" applyNumberFormat="0" applyFill="0" applyAlignment="0" applyProtection="0"/>
    <xf numFmtId="0" fontId="57" fillId="0" borderId="6" applyNumberFormat="0" applyFill="0" applyAlignment="0" applyProtection="0"/>
    <xf numFmtId="0" fontId="23" fillId="0" borderId="6" applyNumberFormat="0" applyFill="0" applyAlignment="0" applyProtection="0"/>
    <xf numFmtId="0" fontId="57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58" fillId="0" borderId="11" applyNumberFormat="0" applyFill="0" applyAlignment="0" applyProtection="0"/>
    <xf numFmtId="0" fontId="24" fillId="0" borderId="11" applyNumberFormat="0" applyFill="0" applyAlignment="0" applyProtection="0"/>
    <xf numFmtId="0" fontId="59" fillId="21" borderId="2" applyNumberFormat="0" applyAlignment="0" applyProtection="0"/>
    <xf numFmtId="0" fontId="25" fillId="21" borderId="2" applyNumberFormat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60" fillId="23" borderId="0" applyNumberFormat="0" applyBorder="0" applyAlignment="0" applyProtection="0"/>
    <xf numFmtId="0" fontId="27" fillId="2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4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6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1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1" fillId="0" borderId="0"/>
    <xf numFmtId="0" fontId="76" fillId="0" borderId="0"/>
    <xf numFmtId="0" fontId="14" fillId="0" borderId="0"/>
    <xf numFmtId="0" fontId="2" fillId="0" borderId="0"/>
    <xf numFmtId="0" fontId="14" fillId="0" borderId="0"/>
    <xf numFmtId="0" fontId="14" fillId="0" borderId="0" applyNumberFormat="0" applyFont="0" applyFill="0" applyBorder="0" applyAlignment="0" applyProtection="0">
      <alignment vertical="top"/>
    </xf>
    <xf numFmtId="0" fontId="14" fillId="0" borderId="0" applyNumberFormat="0" applyFont="0" applyFill="0" applyBorder="0" applyAlignment="0" applyProtection="0">
      <alignment vertical="top"/>
    </xf>
    <xf numFmtId="0" fontId="2" fillId="0" borderId="0"/>
    <xf numFmtId="0" fontId="1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4" fillId="0" borderId="0"/>
    <xf numFmtId="0" fontId="61" fillId="3" borderId="0" applyNumberFormat="0" applyBorder="0" applyAlignment="0" applyProtection="0"/>
    <xf numFmtId="0" fontId="28" fillId="3" borderId="0" applyNumberFormat="0" applyBorder="0" applyAlignment="0" applyProtection="0"/>
    <xf numFmtId="0" fontId="62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63" fillId="25" borderId="9" applyNumberFormat="0" applyFont="0" applyAlignment="0" applyProtection="0"/>
    <xf numFmtId="0" fontId="14" fillId="25" borderId="9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4" fillId="0" borderId="8" applyNumberFormat="0" applyFill="0" applyAlignment="0" applyProtection="0"/>
    <xf numFmtId="0" fontId="30" fillId="0" borderId="8" applyNumberFormat="0" applyFill="0" applyAlignment="0" applyProtection="0"/>
    <xf numFmtId="0" fontId="33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6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204" fontId="67" fillId="0" borderId="0" applyFont="0" applyFill="0" applyBorder="0" applyAlignment="0" applyProtection="0"/>
    <xf numFmtId="205" fontId="67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206" fontId="2" fillId="0" borderId="0" applyFont="0" applyFill="0" applyBorder="0" applyAlignment="0" applyProtection="0"/>
    <xf numFmtId="206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81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0" fontId="68" fillId="4" borderId="0" applyNumberFormat="0" applyBorder="0" applyAlignment="0" applyProtection="0"/>
    <xf numFmtId="0" fontId="32" fillId="4" borderId="0" applyNumberFormat="0" applyBorder="0" applyAlignment="0" applyProtection="0"/>
    <xf numFmtId="207" fontId="69" fillId="22" borderId="12" applyFill="0" applyBorder="0">
      <alignment horizontal="center" vertical="center" wrapText="1"/>
      <protection locked="0"/>
    </xf>
    <xf numFmtId="202" fontId="70" fillId="0" borderId="0">
      <alignment wrapText="1"/>
    </xf>
    <xf numFmtId="202" fontId="37" fillId="0" borderId="0">
      <alignment wrapText="1"/>
    </xf>
  </cellStyleXfs>
  <cellXfs count="415">
    <xf numFmtId="0" fontId="0" fillId="0" borderId="0" xfId="0"/>
    <xf numFmtId="0" fontId="5" fillId="0" borderId="0" xfId="0" quotePrefix="1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3" xfId="0" quotePrefix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left" vertical="center" wrapText="1"/>
    </xf>
    <xf numFmtId="0" fontId="4" fillId="0" borderId="3" xfId="0" quotePrefix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/>
    </xf>
    <xf numFmtId="0" fontId="5" fillId="0" borderId="3" xfId="0" quotePrefix="1" applyFont="1" applyFill="1" applyBorder="1" applyAlignment="1">
      <alignment horizontal="center"/>
    </xf>
    <xf numFmtId="0" fontId="5" fillId="0" borderId="3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Border="1" applyAlignment="1">
      <alignment horizontal="right" vertical="center"/>
    </xf>
    <xf numFmtId="0" fontId="10" fillId="0" borderId="0" xfId="0" applyFont="1" applyFill="1" applyBorder="1" applyAlignment="1">
      <alignment vertical="center"/>
    </xf>
    <xf numFmtId="196" fontId="4" fillId="0" borderId="0" xfId="0" applyNumberFormat="1" applyFont="1" applyFill="1" applyBorder="1" applyAlignment="1">
      <alignment horizontal="right" vertical="center"/>
    </xf>
    <xf numFmtId="0" fontId="11" fillId="0" borderId="0" xfId="0" applyFont="1" applyFill="1" applyAlignment="1">
      <alignment vertical="center"/>
    </xf>
    <xf numFmtId="0" fontId="9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1" fontId="5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 wrapText="1" shrinkToFit="1"/>
    </xf>
    <xf numFmtId="0" fontId="5" fillId="0" borderId="0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vertical="center"/>
    </xf>
    <xf numFmtId="0" fontId="5" fillId="0" borderId="0" xfId="0" applyFont="1" applyFill="1" applyAlignment="1">
      <alignment horizontal="left" vertical="center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Alignment="1">
      <alignment horizontal="right" vertical="center"/>
    </xf>
    <xf numFmtId="197" fontId="5" fillId="0" borderId="0" xfId="0" applyNumberFormat="1" applyFont="1" applyFill="1" applyAlignment="1">
      <alignment vertical="center"/>
    </xf>
    <xf numFmtId="0" fontId="5" fillId="0" borderId="3" xfId="237" applyNumberFormat="1" applyFont="1" applyFill="1" applyBorder="1" applyAlignment="1">
      <alignment horizontal="left" vertical="top" wrapText="1"/>
    </xf>
    <xf numFmtId="0" fontId="13" fillId="0" borderId="0" xfId="0" applyFont="1" applyFill="1"/>
    <xf numFmtId="0" fontId="4" fillId="0" borderId="0" xfId="0" quotePrefix="1" applyFont="1" applyFill="1" applyBorder="1" applyAlignment="1">
      <alignment horizontal="center" vertical="center"/>
    </xf>
    <xf numFmtId="196" fontId="4" fillId="0" borderId="0" xfId="0" applyNumberFormat="1" applyFont="1" applyFill="1" applyBorder="1" applyAlignment="1">
      <alignment horizontal="right" vertical="center" wrapText="1"/>
    </xf>
    <xf numFmtId="196" fontId="4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vertical="center" wrapText="1" shrinkToFit="1"/>
    </xf>
    <xf numFmtId="0" fontId="4" fillId="0" borderId="0" xfId="0" applyFont="1" applyFill="1" applyAlignment="1">
      <alignment horizontal="right" vertical="center"/>
    </xf>
    <xf numFmtId="0" fontId="8" fillId="0" borderId="0" xfId="0" applyFont="1" applyFill="1" applyAlignment="1">
      <alignment vertical="center"/>
    </xf>
    <xf numFmtId="0" fontId="5" fillId="0" borderId="14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5" fillId="0" borderId="3" xfId="237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245" applyFont="1" applyFill="1" applyBorder="1" applyAlignment="1">
      <alignment vertical="center"/>
    </xf>
    <xf numFmtId="0" fontId="5" fillId="0" borderId="3" xfId="245" applyFont="1" applyFill="1" applyBorder="1" applyAlignment="1">
      <alignment horizontal="left" vertical="center" wrapText="1"/>
    </xf>
    <xf numFmtId="0" fontId="4" fillId="0" borderId="0" xfId="245" applyFont="1" applyFill="1" applyBorder="1" applyAlignment="1">
      <alignment vertical="center"/>
    </xf>
    <xf numFmtId="0" fontId="5" fillId="0" borderId="0" xfId="245" applyFont="1" applyFill="1" applyBorder="1" applyAlignment="1">
      <alignment horizontal="center" vertical="center"/>
    </xf>
    <xf numFmtId="0" fontId="4" fillId="0" borderId="0" xfId="245" applyFont="1" applyFill="1" applyBorder="1" applyAlignment="1">
      <alignment horizontal="center" vertical="center"/>
    </xf>
    <xf numFmtId="0" fontId="4" fillId="0" borderId="3" xfId="0" quotePrefix="1" applyFont="1" applyFill="1" applyBorder="1" applyAlignment="1">
      <alignment horizontal="center"/>
    </xf>
    <xf numFmtId="0" fontId="5" fillId="0" borderId="0" xfId="0" applyFont="1" applyFill="1" applyBorder="1" applyAlignment="1">
      <alignment vertical="center" wrapText="1"/>
    </xf>
    <xf numFmtId="0" fontId="5" fillId="0" borderId="3" xfId="245" applyFont="1" applyFill="1" applyBorder="1" applyAlignment="1">
      <alignment horizontal="center" vertical="center"/>
    </xf>
    <xf numFmtId="0" fontId="5" fillId="0" borderId="3" xfId="245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left" vertical="center" wrapText="1"/>
    </xf>
    <xf numFmtId="197" fontId="4" fillId="0" borderId="0" xfId="0" applyNumberFormat="1" applyFont="1" applyFill="1" applyBorder="1" applyAlignment="1">
      <alignment horizontal="center" vertical="center" wrapText="1"/>
    </xf>
    <xf numFmtId="197" fontId="4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 wrapText="1"/>
    </xf>
    <xf numFmtId="0" fontId="4" fillId="0" borderId="3" xfId="245" applyFont="1" applyFill="1" applyBorder="1" applyAlignment="1">
      <alignment horizontal="center" vertical="center"/>
    </xf>
    <xf numFmtId="0" fontId="16" fillId="0" borderId="0" xfId="245" applyFont="1" applyFill="1"/>
    <xf numFmtId="0" fontId="5" fillId="0" borderId="0" xfId="245" applyFont="1" applyFill="1" applyBorder="1" applyAlignment="1">
      <alignment vertical="center" wrapText="1"/>
    </xf>
    <xf numFmtId="0" fontId="4" fillId="0" borderId="3" xfId="237" applyFont="1" applyFill="1" applyBorder="1" applyAlignment="1">
      <alignment horizontal="left" vertical="center"/>
    </xf>
    <xf numFmtId="0" fontId="5" fillId="0" borderId="0" xfId="0" applyFont="1" applyFill="1"/>
    <xf numFmtId="0" fontId="11" fillId="0" borderId="3" xfId="0" applyFont="1" applyFill="1" applyBorder="1" applyAlignment="1">
      <alignment horizontal="center" vertical="center" wrapText="1" shrinkToFit="1"/>
    </xf>
    <xf numFmtId="0" fontId="5" fillId="0" borderId="3" xfId="0" quotePrefix="1" applyNumberFormat="1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 applyProtection="1">
      <alignment horizontal="left" vertical="center"/>
      <protection locked="0"/>
    </xf>
    <xf numFmtId="0" fontId="4" fillId="0" borderId="0" xfId="0" quotePrefix="1" applyFont="1" applyFill="1" applyBorder="1" applyAlignment="1">
      <alignment horizontal="center"/>
    </xf>
    <xf numFmtId="0" fontId="5" fillId="0" borderId="0" xfId="245" applyFont="1" applyFill="1" applyBorder="1" applyAlignment="1">
      <alignment horizontal="left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4" fillId="0" borderId="3" xfId="245" applyFont="1" applyFill="1" applyBorder="1" applyAlignment="1">
      <alignment horizontal="left" vertical="center" wrapText="1"/>
    </xf>
    <xf numFmtId="0" fontId="5" fillId="0" borderId="14" xfId="0" applyFont="1" applyFill="1" applyBorder="1" applyAlignment="1">
      <alignment vertical="center"/>
    </xf>
    <xf numFmtId="0" fontId="5" fillId="0" borderId="16" xfId="0" applyFont="1" applyFill="1" applyBorder="1" applyAlignment="1">
      <alignment vertical="center"/>
    </xf>
    <xf numFmtId="0" fontId="5" fillId="0" borderId="17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vertical="center"/>
    </xf>
    <xf numFmtId="0" fontId="5" fillId="0" borderId="14" xfId="0" applyFont="1" applyFill="1" applyBorder="1" applyAlignment="1">
      <alignment vertical="center" wrapText="1"/>
    </xf>
    <xf numFmtId="0" fontId="5" fillId="0" borderId="17" xfId="0" applyFont="1" applyFill="1" applyBorder="1" applyAlignment="1">
      <alignment vertical="center" wrapText="1"/>
    </xf>
    <xf numFmtId="0" fontId="5" fillId="0" borderId="16" xfId="0" applyFont="1" applyFill="1" applyBorder="1" applyAlignment="1">
      <alignment vertical="center" wrapText="1"/>
    </xf>
    <xf numFmtId="197" fontId="5" fillId="0" borderId="0" xfId="0" quotePrefix="1" applyNumberFormat="1" applyFont="1" applyFill="1" applyBorder="1" applyAlignment="1">
      <alignment vertical="center" wrapText="1"/>
    </xf>
    <xf numFmtId="0" fontId="16" fillId="0" borderId="0" xfId="0" applyFont="1" applyFill="1" applyAlignment="1">
      <alignment vertical="center"/>
    </xf>
    <xf numFmtId="0" fontId="16" fillId="0" borderId="0" xfId="0" applyFont="1" applyFill="1"/>
    <xf numFmtId="0" fontId="16" fillId="0" borderId="0" xfId="0" applyFont="1" applyFill="1" applyAlignment="1">
      <alignment horizontal="center" vertical="center"/>
    </xf>
    <xf numFmtId="0" fontId="5" fillId="0" borderId="3" xfId="182" applyFont="1" applyFill="1" applyBorder="1" applyAlignment="1">
      <alignment horizontal="left" vertical="center" wrapText="1"/>
      <protection locked="0"/>
    </xf>
    <xf numFmtId="0" fontId="4" fillId="0" borderId="3" xfId="182" applyFont="1" applyFill="1" applyBorder="1" applyAlignment="1">
      <alignment horizontal="left" vertical="center" wrapText="1"/>
      <protection locked="0"/>
    </xf>
    <xf numFmtId="0" fontId="4" fillId="0" borderId="3" xfId="0" applyFont="1" applyFill="1" applyBorder="1" applyAlignment="1" applyProtection="1">
      <alignment horizontal="left" vertical="center" wrapText="1"/>
      <protection locked="0"/>
    </xf>
    <xf numFmtId="0" fontId="5" fillId="0" borderId="3" xfId="0" applyFont="1" applyFill="1" applyBorder="1" applyAlignment="1" applyProtection="1">
      <alignment horizontal="left" vertical="center" wrapText="1"/>
      <protection locked="0"/>
    </xf>
    <xf numFmtId="197" fontId="5" fillId="0" borderId="3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 wrapText="1" shrinkToFit="1"/>
    </xf>
    <xf numFmtId="3" fontId="5" fillId="0" borderId="3" xfId="0" applyNumberFormat="1" applyFont="1" applyFill="1" applyBorder="1" applyAlignment="1">
      <alignment horizontal="center" vertical="center" wrapText="1"/>
    </xf>
    <xf numFmtId="3" fontId="11" fillId="0" borderId="3" xfId="0" applyNumberFormat="1" applyFont="1" applyFill="1" applyBorder="1" applyAlignment="1">
      <alignment horizontal="center" vertical="center" wrapText="1" shrinkToFit="1"/>
    </xf>
    <xf numFmtId="49" fontId="5" fillId="0" borderId="3" xfId="0" applyNumberFormat="1" applyFont="1" applyFill="1" applyBorder="1" applyAlignment="1">
      <alignment horizontal="left" vertical="center" wrapText="1"/>
    </xf>
    <xf numFmtId="49" fontId="5" fillId="0" borderId="3" xfId="0" quotePrefix="1" applyNumberFormat="1" applyFont="1" applyFill="1" applyBorder="1" applyAlignment="1">
      <alignment horizontal="left" vertical="center" wrapText="1"/>
    </xf>
    <xf numFmtId="49" fontId="4" fillId="0" borderId="3" xfId="0" quotePrefix="1" applyNumberFormat="1" applyFont="1" applyFill="1" applyBorder="1" applyAlignment="1">
      <alignment horizontal="left" vertical="center" wrapText="1"/>
    </xf>
    <xf numFmtId="197" fontId="5" fillId="0" borderId="3" xfId="237" applyNumberFormat="1" applyFont="1" applyFill="1" applyBorder="1" applyAlignment="1">
      <alignment horizontal="center" vertical="center" wrapText="1"/>
    </xf>
    <xf numFmtId="0" fontId="5" fillId="0" borderId="3" xfId="237" applyNumberFormat="1" applyFont="1" applyFill="1" applyBorder="1" applyAlignment="1">
      <alignment horizontal="left" vertical="center" wrapText="1"/>
    </xf>
    <xf numFmtId="0" fontId="71" fillId="0" borderId="0" xfId="0" applyFont="1" applyFill="1"/>
    <xf numFmtId="49" fontId="5" fillId="0" borderId="3" xfId="237" applyNumberFormat="1" applyFont="1" applyFill="1" applyBorder="1" applyAlignment="1">
      <alignment horizontal="left" vertical="center" wrapText="1"/>
    </xf>
    <xf numFmtId="0" fontId="11" fillId="0" borderId="14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 wrapText="1" shrinkToFit="1"/>
    </xf>
    <xf numFmtId="0" fontId="5" fillId="0" borderId="3" xfId="0" applyNumberFormat="1" applyFont="1" applyFill="1" applyBorder="1"/>
    <xf numFmtId="3" fontId="5" fillId="0" borderId="3" xfId="0" applyNumberFormat="1" applyFont="1" applyFill="1" applyBorder="1" applyAlignment="1">
      <alignment horizontal="center" vertical="center" wrapText="1" shrinkToFit="1"/>
    </xf>
    <xf numFmtId="0" fontId="5" fillId="0" borderId="3" xfId="0" applyNumberFormat="1" applyFont="1" applyFill="1" applyBorder="1" applyAlignment="1">
      <alignment horizontal="center" vertical="center" wrapText="1" shrinkToFit="1"/>
    </xf>
    <xf numFmtId="3" fontId="5" fillId="0" borderId="0" xfId="0" applyNumberFormat="1" applyFont="1" applyFill="1" applyBorder="1" applyAlignment="1">
      <alignment horizontal="center" vertical="center" wrapText="1"/>
    </xf>
    <xf numFmtId="3" fontId="5" fillId="0" borderId="18" xfId="0" applyNumberFormat="1" applyFont="1" applyFill="1" applyBorder="1" applyAlignment="1">
      <alignment vertical="center" wrapText="1"/>
    </xf>
    <xf numFmtId="197" fontId="4" fillId="0" borderId="0" xfId="0" applyNumberFormat="1" applyFont="1" applyFill="1" applyBorder="1" applyAlignment="1">
      <alignment vertical="center"/>
    </xf>
    <xf numFmtId="197" fontId="5" fillId="0" borderId="0" xfId="0" applyNumberFormat="1" applyFont="1" applyFill="1" applyBorder="1" applyAlignment="1">
      <alignment horizontal="center" vertical="center" wrapText="1"/>
    </xf>
    <xf numFmtId="0" fontId="5" fillId="0" borderId="3" xfId="237" applyNumberFormat="1" applyFont="1" applyFill="1" applyBorder="1" applyAlignment="1">
      <alignment horizontal="center" vertical="center" wrapText="1"/>
    </xf>
    <xf numFmtId="0" fontId="5" fillId="0" borderId="3" xfId="237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justify"/>
    </xf>
    <xf numFmtId="0" fontId="5" fillId="0" borderId="0" xfId="0" applyFont="1" applyFill="1" applyBorder="1" applyAlignment="1">
      <alignment vertical="center" wrapText="1" shrinkToFit="1"/>
    </xf>
    <xf numFmtId="204" fontId="5" fillId="0" borderId="3" xfId="0" applyNumberFormat="1" applyFont="1" applyFill="1" applyBorder="1" applyAlignment="1">
      <alignment horizontal="center" vertical="center" wrapText="1"/>
    </xf>
    <xf numFmtId="210" fontId="5" fillId="0" borderId="3" xfId="0" applyNumberFormat="1" applyFont="1" applyFill="1" applyBorder="1" applyAlignment="1">
      <alignment horizontal="center" vertical="center" wrapText="1"/>
    </xf>
    <xf numFmtId="211" fontId="5" fillId="0" borderId="3" xfId="0" applyNumberFormat="1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/>
    </xf>
    <xf numFmtId="0" fontId="0" fillId="0" borderId="0" xfId="0" applyFill="1"/>
    <xf numFmtId="0" fontId="5" fillId="0" borderId="19" xfId="182" applyFont="1" applyFill="1" applyBorder="1" applyAlignment="1">
      <alignment horizontal="left" vertical="center" wrapText="1"/>
      <protection locked="0"/>
    </xf>
    <xf numFmtId="204" fontId="4" fillId="0" borderId="3" xfId="0" applyNumberFormat="1" applyFont="1" applyFill="1" applyBorder="1" applyAlignment="1">
      <alignment horizontal="center" vertical="center" wrapText="1"/>
    </xf>
    <xf numFmtId="0" fontId="4" fillId="0" borderId="19" xfId="0" applyFont="1" applyFill="1" applyBorder="1" applyAlignment="1" applyProtection="1">
      <alignment horizontal="left" vertical="center" wrapText="1"/>
      <protection locked="0"/>
    </xf>
    <xf numFmtId="0" fontId="4" fillId="0" borderId="15" xfId="0" applyFont="1" applyFill="1" applyBorder="1" applyAlignment="1" applyProtection="1">
      <alignment horizontal="left" vertical="center" wrapText="1"/>
      <protection locked="0"/>
    </xf>
    <xf numFmtId="0" fontId="5" fillId="0" borderId="19" xfId="0" quotePrefix="1" applyNumberFormat="1" applyFont="1" applyFill="1" applyBorder="1" applyAlignment="1">
      <alignment horizontal="center" vertical="center"/>
    </xf>
    <xf numFmtId="0" fontId="5" fillId="0" borderId="19" xfId="0" applyNumberFormat="1" applyFont="1" applyFill="1" applyBorder="1" applyAlignment="1">
      <alignment horizontal="center" vertical="center"/>
    </xf>
    <xf numFmtId="0" fontId="5" fillId="0" borderId="19" xfId="0" applyFont="1" applyFill="1" applyBorder="1" applyAlignment="1" applyProtection="1">
      <alignment horizontal="left" vertical="center" wrapText="1"/>
      <protection locked="0"/>
    </xf>
    <xf numFmtId="0" fontId="5" fillId="0" borderId="19" xfId="0" applyFont="1" applyFill="1" applyBorder="1" applyAlignment="1">
      <alignment horizontal="center" vertical="center"/>
    </xf>
    <xf numFmtId="0" fontId="5" fillId="0" borderId="15" xfId="0" applyFont="1" applyFill="1" applyBorder="1" applyAlignment="1" applyProtection="1">
      <alignment horizontal="left" vertical="center" wrapText="1"/>
      <protection locked="0"/>
    </xf>
    <xf numFmtId="0" fontId="5" fillId="0" borderId="15" xfId="0" applyFont="1" applyFill="1" applyBorder="1" applyAlignment="1">
      <alignment horizontal="center" vertical="center"/>
    </xf>
    <xf numFmtId="49" fontId="5" fillId="0" borderId="19" xfId="0" applyNumberFormat="1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/>
    </xf>
    <xf numFmtId="49" fontId="5" fillId="0" borderId="15" xfId="0" applyNumberFormat="1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 wrapText="1" shrinkToFit="1"/>
    </xf>
    <xf numFmtId="0" fontId="4" fillId="0" borderId="19" xfId="0" quotePrefix="1" applyFont="1" applyFill="1" applyBorder="1" applyAlignment="1">
      <alignment horizontal="center" vertical="center"/>
    </xf>
    <xf numFmtId="0" fontId="4" fillId="0" borderId="17" xfId="245" applyFont="1" applyFill="1" applyBorder="1" applyAlignment="1">
      <alignment horizontal="left" vertical="center" wrapText="1"/>
    </xf>
    <xf numFmtId="0" fontId="4" fillId="0" borderId="16" xfId="245" applyFont="1" applyFill="1" applyBorder="1" applyAlignment="1">
      <alignment horizontal="left" vertical="center" wrapText="1"/>
    </xf>
    <xf numFmtId="0" fontId="4" fillId="0" borderId="15" xfId="0" quotePrefix="1" applyFont="1" applyFill="1" applyBorder="1" applyAlignment="1">
      <alignment horizontal="center" vertical="center"/>
    </xf>
    <xf numFmtId="0" fontId="5" fillId="0" borderId="15" xfId="0" quotePrefix="1" applyFont="1" applyFill="1" applyBorder="1" applyAlignment="1">
      <alignment horizontal="center" vertical="center"/>
    </xf>
    <xf numFmtId="0" fontId="5" fillId="0" borderId="19" xfId="245" applyFont="1" applyFill="1" applyBorder="1" applyAlignment="1">
      <alignment horizontal="left" vertical="center" wrapText="1"/>
    </xf>
    <xf numFmtId="210" fontId="4" fillId="0" borderId="3" xfId="0" applyNumberFormat="1" applyFont="1" applyFill="1" applyBorder="1" applyAlignment="1">
      <alignment horizontal="center" vertical="center" wrapText="1"/>
    </xf>
    <xf numFmtId="211" fontId="4" fillId="0" borderId="3" xfId="0" applyNumberFormat="1" applyFont="1" applyFill="1" applyBorder="1" applyAlignment="1">
      <alignment horizontal="center" vertical="center" wrapText="1"/>
    </xf>
    <xf numFmtId="0" fontId="5" fillId="0" borderId="20" xfId="245" applyFont="1" applyFill="1" applyBorder="1" applyAlignment="1">
      <alignment horizontal="left" vertical="center" wrapText="1"/>
    </xf>
    <xf numFmtId="0" fontId="5" fillId="0" borderId="20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left" vertical="center" wrapText="1"/>
    </xf>
    <xf numFmtId="0" fontId="4" fillId="0" borderId="15" xfId="0" applyFont="1" applyFill="1" applyBorder="1" applyAlignment="1">
      <alignment horizontal="left" vertical="center" wrapText="1"/>
    </xf>
    <xf numFmtId="0" fontId="4" fillId="0" borderId="15" xfId="245" applyFont="1" applyFill="1" applyBorder="1" applyAlignment="1">
      <alignment horizontal="left" vertical="center" wrapText="1"/>
    </xf>
    <xf numFmtId="196" fontId="5" fillId="0" borderId="3" xfId="291" applyNumberFormat="1" applyFont="1" applyFill="1" applyBorder="1" applyAlignment="1">
      <alignment horizontal="right" vertical="center" wrapText="1"/>
    </xf>
    <xf numFmtId="196" fontId="4" fillId="0" borderId="3" xfId="291" applyNumberFormat="1" applyFont="1" applyFill="1" applyBorder="1" applyAlignment="1">
      <alignment horizontal="right" vertical="center" wrapText="1"/>
    </xf>
    <xf numFmtId="204" fontId="4" fillId="29" borderId="3" xfId="0" applyNumberFormat="1" applyFont="1" applyFill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center" vertical="center"/>
    </xf>
    <xf numFmtId="204" fontId="5" fillId="0" borderId="0" xfId="0" applyNumberFormat="1" applyFont="1" applyFill="1" applyBorder="1" applyAlignment="1">
      <alignment horizontal="center" vertical="center" wrapText="1"/>
    </xf>
    <xf numFmtId="204" fontId="7" fillId="0" borderId="0" xfId="0" applyNumberFormat="1" applyFont="1" applyFill="1" applyBorder="1" applyAlignment="1">
      <alignment horizontal="center" vertical="center" wrapText="1"/>
    </xf>
    <xf numFmtId="197" fontId="7" fillId="0" borderId="0" xfId="0" applyNumberFormat="1" applyFont="1" applyFill="1" applyBorder="1" applyAlignment="1">
      <alignment horizontal="center" vertical="center" wrapText="1"/>
    </xf>
    <xf numFmtId="0" fontId="4" fillId="26" borderId="14" xfId="245" applyFont="1" applyFill="1" applyBorder="1" applyAlignment="1">
      <alignment horizontal="left" vertical="center" wrapText="1"/>
    </xf>
    <xf numFmtId="0" fontId="4" fillId="26" borderId="3" xfId="0" applyFont="1" applyFill="1" applyBorder="1" applyAlignment="1">
      <alignment horizontal="left" vertical="center" wrapText="1"/>
    </xf>
    <xf numFmtId="197" fontId="5" fillId="29" borderId="3" xfId="237" applyNumberFormat="1" applyFont="1" applyFill="1" applyBorder="1" applyAlignment="1">
      <alignment horizontal="center" vertical="center" wrapText="1"/>
    </xf>
    <xf numFmtId="210" fontId="4" fillId="29" borderId="3" xfId="0" applyNumberFormat="1" applyFont="1" applyFill="1" applyBorder="1" applyAlignment="1">
      <alignment horizontal="center" vertical="center" wrapText="1"/>
    </xf>
    <xf numFmtId="197" fontId="5" fillId="0" borderId="3" xfId="0" applyNumberFormat="1" applyFont="1" applyFill="1" applyBorder="1" applyAlignment="1">
      <alignment horizontal="right" vertical="center" wrapText="1"/>
    </xf>
    <xf numFmtId="197" fontId="4" fillId="0" borderId="3" xfId="0" applyNumberFormat="1" applyFont="1" applyFill="1" applyBorder="1" applyAlignment="1">
      <alignment horizontal="right" vertical="center" wrapText="1"/>
    </xf>
    <xf numFmtId="197" fontId="5" fillId="29" borderId="3" xfId="0" applyNumberFormat="1" applyFont="1" applyFill="1" applyBorder="1" applyAlignment="1">
      <alignment horizontal="center" vertical="center" wrapText="1"/>
    </xf>
    <xf numFmtId="0" fontId="5" fillId="0" borderId="20" xfId="0" applyFont="1" applyFill="1" applyBorder="1" applyAlignment="1" applyProtection="1">
      <alignment horizontal="left" vertical="center" wrapText="1"/>
      <protection locked="0"/>
    </xf>
    <xf numFmtId="0" fontId="5" fillId="0" borderId="20" xfId="0" applyFont="1" applyFill="1" applyBorder="1" applyAlignment="1">
      <alignment horizontal="center" vertical="center"/>
    </xf>
    <xf numFmtId="217" fontId="5" fillId="0" borderId="3" xfId="0" applyNumberFormat="1" applyFont="1" applyFill="1" applyBorder="1" applyAlignment="1">
      <alignment horizontal="center" vertical="center" wrapText="1"/>
    </xf>
    <xf numFmtId="217" fontId="5" fillId="0" borderId="3" xfId="291" applyNumberFormat="1" applyFont="1" applyFill="1" applyBorder="1" applyAlignment="1">
      <alignment horizontal="right" vertical="center" wrapText="1"/>
    </xf>
    <xf numFmtId="217" fontId="5" fillId="29" borderId="3" xfId="0" applyNumberFormat="1" applyFont="1" applyFill="1" applyBorder="1" applyAlignment="1">
      <alignment horizontal="center" vertical="center" wrapText="1"/>
    </xf>
    <xf numFmtId="217" fontId="4" fillId="27" borderId="3" xfId="0" applyNumberFormat="1" applyFont="1" applyFill="1" applyBorder="1" applyAlignment="1">
      <alignment horizontal="center" vertical="center" wrapText="1"/>
    </xf>
    <xf numFmtId="217" fontId="4" fillId="0" borderId="3" xfId="0" applyNumberFormat="1" applyFont="1" applyFill="1" applyBorder="1" applyAlignment="1">
      <alignment horizontal="center" vertical="center" wrapText="1"/>
    </xf>
    <xf numFmtId="217" fontId="4" fillId="0" borderId="3" xfId="291" applyNumberFormat="1" applyFont="1" applyFill="1" applyBorder="1" applyAlignment="1">
      <alignment horizontal="right" vertical="center" wrapText="1"/>
    </xf>
    <xf numFmtId="217" fontId="4" fillId="26" borderId="3" xfId="0" applyNumberFormat="1" applyFont="1" applyFill="1" applyBorder="1" applyAlignment="1">
      <alignment horizontal="center" vertical="center" wrapText="1"/>
    </xf>
    <xf numFmtId="217" fontId="4" fillId="30" borderId="3" xfId="0" applyNumberFormat="1" applyFont="1" applyFill="1" applyBorder="1" applyAlignment="1">
      <alignment horizontal="center" vertical="center" wrapText="1"/>
    </xf>
    <xf numFmtId="217" fontId="4" fillId="29" borderId="3" xfId="0" applyNumberFormat="1" applyFont="1" applyFill="1" applyBorder="1" applyAlignment="1">
      <alignment horizontal="center" vertical="center" wrapText="1"/>
    </xf>
    <xf numFmtId="217" fontId="5" fillId="27" borderId="3" xfId="0" applyNumberFormat="1" applyFont="1" applyFill="1" applyBorder="1" applyAlignment="1">
      <alignment horizontal="center" vertical="center" wrapText="1"/>
    </xf>
    <xf numFmtId="217" fontId="5" fillId="0" borderId="19" xfId="0" applyNumberFormat="1" applyFont="1" applyFill="1" applyBorder="1" applyAlignment="1">
      <alignment horizontal="center" vertical="center" wrapText="1"/>
    </xf>
    <xf numFmtId="217" fontId="5" fillId="0" borderId="19" xfId="0" applyNumberFormat="1" applyFont="1" applyFill="1" applyBorder="1" applyAlignment="1">
      <alignment horizontal="right" vertical="center" wrapText="1"/>
    </xf>
    <xf numFmtId="217" fontId="4" fillId="0" borderId="19" xfId="0" applyNumberFormat="1" applyFont="1" applyFill="1" applyBorder="1" applyAlignment="1">
      <alignment horizontal="right" vertical="center" wrapText="1"/>
    </xf>
    <xf numFmtId="217" fontId="5" fillId="0" borderId="14" xfId="0" applyNumberFormat="1" applyFont="1" applyFill="1" applyBorder="1" applyAlignment="1">
      <alignment horizontal="center" vertical="center" wrapText="1"/>
    </xf>
    <xf numFmtId="217" fontId="5" fillId="0" borderId="17" xfId="0" applyNumberFormat="1" applyFont="1" applyFill="1" applyBorder="1" applyAlignment="1">
      <alignment horizontal="center" vertical="center" wrapText="1"/>
    </xf>
    <xf numFmtId="217" fontId="5" fillId="29" borderId="19" xfId="0" applyNumberFormat="1" applyFont="1" applyFill="1" applyBorder="1" applyAlignment="1">
      <alignment horizontal="center" vertical="center" wrapText="1"/>
    </xf>
    <xf numFmtId="217" fontId="7" fillId="0" borderId="3" xfId="0" applyNumberFormat="1" applyFont="1" applyFill="1" applyBorder="1" applyAlignment="1">
      <alignment horizontal="center" vertical="center" wrapText="1"/>
    </xf>
    <xf numFmtId="217" fontId="4" fillId="0" borderId="19" xfId="0" applyNumberFormat="1" applyFont="1" applyFill="1" applyBorder="1" applyAlignment="1">
      <alignment horizontal="center" vertical="center" wrapText="1"/>
    </xf>
    <xf numFmtId="217" fontId="4" fillId="27" borderId="19" xfId="0" applyNumberFormat="1" applyFont="1" applyFill="1" applyBorder="1" applyAlignment="1">
      <alignment horizontal="center" vertical="center" wrapText="1"/>
    </xf>
    <xf numFmtId="217" fontId="5" fillId="31" borderId="19" xfId="0" applyNumberFormat="1" applyFont="1" applyFill="1" applyBorder="1" applyAlignment="1">
      <alignment horizontal="center" vertical="center" wrapText="1"/>
    </xf>
    <xf numFmtId="217" fontId="5" fillId="31" borderId="20" xfId="0" applyNumberFormat="1" applyFont="1" applyFill="1" applyBorder="1" applyAlignment="1">
      <alignment horizontal="center" vertical="center" wrapText="1"/>
    </xf>
    <xf numFmtId="217" fontId="5" fillId="0" borderId="20" xfId="0" applyNumberFormat="1" applyFont="1" applyFill="1" applyBorder="1" applyAlignment="1">
      <alignment horizontal="center" vertical="center" wrapText="1"/>
    </xf>
    <xf numFmtId="217" fontId="5" fillId="0" borderId="20" xfId="0" applyNumberFormat="1" applyFont="1" applyFill="1" applyBorder="1" applyAlignment="1">
      <alignment horizontal="right" vertical="center" wrapText="1"/>
    </xf>
    <xf numFmtId="217" fontId="5" fillId="30" borderId="19" xfId="0" applyNumberFormat="1" applyFont="1" applyFill="1" applyBorder="1" applyAlignment="1">
      <alignment horizontal="center" vertical="center" wrapText="1"/>
    </xf>
    <xf numFmtId="217" fontId="5" fillId="30" borderId="3" xfId="0" applyNumberFormat="1" applyFont="1" applyFill="1" applyBorder="1" applyAlignment="1">
      <alignment horizontal="center" vertical="center" wrapText="1"/>
    </xf>
    <xf numFmtId="217" fontId="5" fillId="30" borderId="15" xfId="0" applyNumberFormat="1" applyFont="1" applyFill="1" applyBorder="1" applyAlignment="1">
      <alignment horizontal="center" vertical="center" wrapText="1"/>
    </xf>
    <xf numFmtId="217" fontId="5" fillId="30" borderId="20" xfId="0" applyNumberFormat="1" applyFont="1" applyFill="1" applyBorder="1" applyAlignment="1">
      <alignment horizontal="center" vertical="center" wrapText="1"/>
    </xf>
    <xf numFmtId="217" fontId="4" fillId="31" borderId="19" xfId="0" applyNumberFormat="1" applyFont="1" applyFill="1" applyBorder="1" applyAlignment="1">
      <alignment horizontal="center" vertical="center" wrapText="1"/>
    </xf>
    <xf numFmtId="217" fontId="5" fillId="31" borderId="3" xfId="0" applyNumberFormat="1" applyFont="1" applyFill="1" applyBorder="1" applyAlignment="1">
      <alignment horizontal="center" vertical="center" wrapText="1"/>
    </xf>
    <xf numFmtId="217" fontId="4" fillId="0" borderId="17" xfId="245" applyNumberFormat="1" applyFont="1" applyFill="1" applyBorder="1" applyAlignment="1">
      <alignment horizontal="left" vertical="center" wrapText="1"/>
    </xf>
    <xf numFmtId="217" fontId="5" fillId="0" borderId="3" xfId="0" applyNumberFormat="1" applyFont="1" applyFill="1" applyBorder="1" applyAlignment="1">
      <alignment horizontal="center" vertical="center"/>
    </xf>
    <xf numFmtId="217" fontId="4" fillId="0" borderId="3" xfId="0" applyNumberFormat="1" applyFont="1" applyFill="1" applyBorder="1" applyAlignment="1">
      <alignment horizontal="center" vertical="center"/>
    </xf>
    <xf numFmtId="218" fontId="5" fillId="0" borderId="3" xfId="0" applyNumberFormat="1" applyFont="1" applyFill="1" applyBorder="1" applyAlignment="1">
      <alignment horizontal="center" vertical="center" wrapText="1"/>
    </xf>
    <xf numFmtId="218" fontId="4" fillId="27" borderId="3" xfId="0" applyNumberFormat="1" applyFont="1" applyFill="1" applyBorder="1" applyAlignment="1">
      <alignment horizontal="center" vertical="center" wrapText="1"/>
    </xf>
    <xf numFmtId="219" fontId="5" fillId="0" borderId="3" xfId="0" applyNumberFormat="1" applyFont="1" applyFill="1" applyBorder="1" applyAlignment="1">
      <alignment horizontal="center" vertical="center" wrapText="1"/>
    </xf>
    <xf numFmtId="219" fontId="4" fillId="29" borderId="3" xfId="0" applyNumberFormat="1" applyFont="1" applyFill="1" applyBorder="1" applyAlignment="1">
      <alignment horizontal="center" vertical="center" wrapText="1"/>
    </xf>
    <xf numFmtId="219" fontId="5" fillId="29" borderId="3" xfId="0" applyNumberFormat="1" applyFont="1" applyFill="1" applyBorder="1" applyAlignment="1">
      <alignment horizontal="center" vertical="center" wrapText="1"/>
    </xf>
    <xf numFmtId="219" fontId="4" fillId="30" borderId="3" xfId="0" applyNumberFormat="1" applyFont="1" applyFill="1" applyBorder="1" applyAlignment="1">
      <alignment horizontal="center" vertical="center" wrapText="1"/>
    </xf>
    <xf numFmtId="0" fontId="7" fillId="0" borderId="14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220" fontId="5" fillId="30" borderId="19" xfId="0" applyNumberFormat="1" applyFont="1" applyFill="1" applyBorder="1" applyAlignment="1">
      <alignment horizontal="center" vertical="center" wrapText="1"/>
    </xf>
    <xf numFmtId="220" fontId="5" fillId="30" borderId="3" xfId="0" applyNumberFormat="1" applyFont="1" applyFill="1" applyBorder="1" applyAlignment="1">
      <alignment horizontal="center" vertical="center" wrapText="1"/>
    </xf>
    <xf numFmtId="220" fontId="5" fillId="30" borderId="15" xfId="0" applyNumberFormat="1" applyFont="1" applyFill="1" applyBorder="1" applyAlignment="1">
      <alignment horizontal="center" vertical="center" wrapText="1"/>
    </xf>
    <xf numFmtId="220" fontId="5" fillId="30" borderId="20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vertical="center" wrapText="1"/>
    </xf>
    <xf numFmtId="0" fontId="5" fillId="0" borderId="17" xfId="0" applyFont="1" applyFill="1" applyBorder="1" applyAlignment="1">
      <alignment horizontal="left" vertical="center" wrapText="1"/>
    </xf>
    <xf numFmtId="0" fontId="0" fillId="0" borderId="16" xfId="0" applyFill="1" applyBorder="1" applyAlignment="1">
      <alignment horizontal="left" vertical="center" wrapText="1"/>
    </xf>
    <xf numFmtId="0" fontId="5" fillId="0" borderId="16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/>
    </xf>
    <xf numFmtId="0" fontId="4" fillId="0" borderId="14" xfId="0" applyFont="1" applyFill="1" applyBorder="1" applyAlignment="1">
      <alignment horizontal="left" vertical="center" wrapText="1"/>
    </xf>
    <xf numFmtId="0" fontId="4" fillId="0" borderId="17" xfId="0" applyFont="1" applyFill="1" applyBorder="1" applyAlignment="1">
      <alignment horizontal="left" vertical="center" wrapText="1"/>
    </xf>
    <xf numFmtId="0" fontId="4" fillId="0" borderId="16" xfId="0" applyFont="1" applyFill="1" applyBorder="1" applyAlignment="1">
      <alignment horizontal="left" vertical="center" wrapText="1"/>
    </xf>
    <xf numFmtId="0" fontId="4" fillId="0" borderId="27" xfId="0" applyFont="1" applyFill="1" applyBorder="1" applyAlignment="1">
      <alignment horizontal="left" vertical="center" wrapText="1"/>
    </xf>
    <xf numFmtId="0" fontId="4" fillId="0" borderId="28" xfId="0" applyFont="1" applyFill="1" applyBorder="1" applyAlignment="1">
      <alignment horizontal="left" vertical="center" wrapText="1"/>
    </xf>
    <xf numFmtId="0" fontId="4" fillId="0" borderId="29" xfId="0" applyFont="1" applyFill="1" applyBorder="1" applyAlignment="1">
      <alignment horizontal="left" vertical="center" wrapText="1"/>
    </xf>
    <xf numFmtId="0" fontId="4" fillId="0" borderId="21" xfId="0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center" vertical="center" wrapText="1"/>
    </xf>
    <xf numFmtId="0" fontId="4" fillId="0" borderId="23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245" applyFont="1" applyFill="1" applyBorder="1" applyAlignment="1">
      <alignment horizontal="center" vertical="center"/>
    </xf>
    <xf numFmtId="0" fontId="75" fillId="0" borderId="0" xfId="0" applyFont="1" applyFill="1" applyBorder="1" applyAlignment="1">
      <alignment horizontal="center" vertical="center"/>
    </xf>
    <xf numFmtId="0" fontId="4" fillId="0" borderId="21" xfId="0" applyFont="1" applyFill="1" applyBorder="1" applyAlignment="1" applyProtection="1">
      <alignment horizontal="center" vertical="center" wrapText="1"/>
      <protection locked="0"/>
    </xf>
    <xf numFmtId="0" fontId="4" fillId="0" borderId="22" xfId="0" applyFont="1" applyFill="1" applyBorder="1" applyAlignment="1" applyProtection="1">
      <alignment horizontal="center" vertical="center" wrapText="1"/>
      <protection locked="0"/>
    </xf>
    <xf numFmtId="0" fontId="4" fillId="0" borderId="23" xfId="0" applyFont="1" applyFill="1" applyBorder="1" applyAlignment="1" applyProtection="1">
      <alignment horizontal="center" vertical="center" wrapText="1"/>
      <protection locked="0"/>
    </xf>
    <xf numFmtId="0" fontId="4" fillId="0" borderId="24" xfId="237" applyNumberFormat="1" applyFont="1" applyFill="1" applyBorder="1" applyAlignment="1">
      <alignment horizontal="center" vertical="center" wrapText="1"/>
    </xf>
    <xf numFmtId="0" fontId="4" fillId="0" borderId="25" xfId="237" applyNumberFormat="1" applyFont="1" applyFill="1" applyBorder="1" applyAlignment="1">
      <alignment horizontal="center" vertical="center" wrapText="1"/>
    </xf>
    <xf numFmtId="0" fontId="4" fillId="0" borderId="26" xfId="237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197" fontId="5" fillId="0" borderId="0" xfId="0" applyNumberFormat="1" applyFont="1" applyFill="1" applyBorder="1" applyAlignment="1">
      <alignment horizontal="center" vertical="center" wrapText="1"/>
    </xf>
    <xf numFmtId="197" fontId="5" fillId="0" borderId="0" xfId="0" quotePrefix="1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left" vertical="center"/>
    </xf>
    <xf numFmtId="197" fontId="5" fillId="0" borderId="0" xfId="0" applyNumberFormat="1" applyFont="1" applyFill="1" applyBorder="1" applyAlignment="1">
      <alignment horizontal="left" vertical="center" wrapText="1"/>
    </xf>
    <xf numFmtId="0" fontId="72" fillId="0" borderId="0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left" vertical="center"/>
    </xf>
    <xf numFmtId="0" fontId="4" fillId="0" borderId="3" xfId="245" applyFont="1" applyFill="1" applyBorder="1" applyAlignment="1">
      <alignment horizontal="left" vertical="center" wrapText="1"/>
    </xf>
    <xf numFmtId="0" fontId="4" fillId="0" borderId="0" xfId="245" applyFont="1" applyFill="1" applyBorder="1" applyAlignment="1">
      <alignment horizontal="center" vertical="center"/>
    </xf>
    <xf numFmtId="0" fontId="5" fillId="0" borderId="3" xfId="245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 shrinkToFit="1"/>
    </xf>
    <xf numFmtId="0" fontId="5" fillId="0" borderId="13" xfId="0" applyFont="1" applyFill="1" applyBorder="1" applyAlignment="1">
      <alignment vertical="center"/>
    </xf>
    <xf numFmtId="0" fontId="0" fillId="0" borderId="13" xfId="0" applyBorder="1" applyAlignment="1">
      <alignment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4" fillId="0" borderId="0" xfId="237" applyNumberFormat="1" applyFont="1" applyFill="1" applyBorder="1" applyAlignment="1">
      <alignment horizontal="center" vertical="center" wrapText="1"/>
    </xf>
    <xf numFmtId="0" fontId="5" fillId="0" borderId="15" xfId="237" applyNumberFormat="1" applyFont="1" applyFill="1" applyBorder="1" applyAlignment="1">
      <alignment horizontal="center" vertical="center" wrapText="1"/>
    </xf>
    <xf numFmtId="0" fontId="5" fillId="0" borderId="19" xfId="237" applyNumberFormat="1" applyFont="1" applyFill="1" applyBorder="1" applyAlignment="1">
      <alignment horizontal="center" vertical="center" wrapText="1"/>
    </xf>
    <xf numFmtId="217" fontId="5" fillId="0" borderId="14" xfId="0" applyNumberFormat="1" applyFont="1" applyFill="1" applyBorder="1" applyAlignment="1">
      <alignment horizontal="center" vertical="center" wrapText="1"/>
    </xf>
    <xf numFmtId="217" fontId="5" fillId="0" borderId="17" xfId="0" applyNumberFormat="1" applyFont="1" applyFill="1" applyBorder="1" applyAlignment="1">
      <alignment horizontal="center" vertical="center" wrapText="1"/>
    </xf>
    <xf numFmtId="217" fontId="5" fillId="0" borderId="16" xfId="0" applyNumberFormat="1" applyFont="1" applyFill="1" applyBorder="1" applyAlignment="1">
      <alignment horizontal="center" vertical="center" wrapText="1"/>
    </xf>
    <xf numFmtId="49" fontId="5" fillId="0" borderId="14" xfId="0" applyNumberFormat="1" applyFont="1" applyFill="1" applyBorder="1" applyAlignment="1">
      <alignment horizontal="center" vertical="center" wrapText="1"/>
    </xf>
    <xf numFmtId="49" fontId="5" fillId="0" borderId="16" xfId="0" applyNumberFormat="1" applyFont="1" applyFill="1" applyBorder="1" applyAlignment="1">
      <alignment horizontal="center" vertical="center" wrapText="1"/>
    </xf>
    <xf numFmtId="3" fontId="5" fillId="0" borderId="14" xfId="0" applyNumberFormat="1" applyFont="1" applyFill="1" applyBorder="1" applyAlignment="1">
      <alignment horizontal="center" vertical="center" wrapText="1"/>
    </xf>
    <xf numFmtId="3" fontId="5" fillId="0" borderId="16" xfId="0" applyNumberFormat="1" applyFont="1" applyFill="1" applyBorder="1" applyAlignment="1">
      <alignment horizontal="center" vertical="center" wrapText="1"/>
    </xf>
    <xf numFmtId="217" fontId="4" fillId="29" borderId="14" xfId="0" applyNumberFormat="1" applyFont="1" applyFill="1" applyBorder="1" applyAlignment="1">
      <alignment horizontal="center" vertical="center" wrapText="1"/>
    </xf>
    <xf numFmtId="217" fontId="4" fillId="29" borderId="17" xfId="0" applyNumberFormat="1" applyFont="1" applyFill="1" applyBorder="1" applyAlignment="1">
      <alignment horizontal="center" vertical="center" wrapText="1"/>
    </xf>
    <xf numFmtId="217" fontId="4" fillId="29" borderId="16" xfId="0" applyNumberFormat="1" applyFont="1" applyFill="1" applyBorder="1" applyAlignment="1">
      <alignment horizontal="center" vertical="center" wrapText="1"/>
    </xf>
    <xf numFmtId="217" fontId="5" fillId="29" borderId="14" xfId="0" applyNumberFormat="1" applyFont="1" applyFill="1" applyBorder="1" applyAlignment="1">
      <alignment horizontal="center" vertical="center" wrapText="1"/>
    </xf>
    <xf numFmtId="217" fontId="5" fillId="29" borderId="17" xfId="0" applyNumberFormat="1" applyFont="1" applyFill="1" applyBorder="1" applyAlignment="1">
      <alignment horizontal="center" vertical="center" wrapText="1"/>
    </xf>
    <xf numFmtId="217" fontId="5" fillId="29" borderId="16" xfId="0" applyNumberFormat="1" applyFont="1" applyFill="1" applyBorder="1" applyAlignment="1">
      <alignment horizontal="center" vertical="center" wrapText="1"/>
    </xf>
    <xf numFmtId="0" fontId="5" fillId="0" borderId="30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5" fillId="0" borderId="31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3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 wrapText="1"/>
    </xf>
    <xf numFmtId="211" fontId="5" fillId="0" borderId="14" xfId="291" applyNumberFormat="1" applyFont="1" applyFill="1" applyBorder="1" applyAlignment="1">
      <alignment horizontal="right" vertical="center" wrapText="1"/>
    </xf>
    <xf numFmtId="211" fontId="5" fillId="0" borderId="16" xfId="291" applyNumberFormat="1" applyFont="1" applyFill="1" applyBorder="1" applyAlignment="1">
      <alignment horizontal="right" vertical="center" wrapText="1"/>
    </xf>
    <xf numFmtId="211" fontId="4" fillId="0" borderId="14" xfId="291" applyNumberFormat="1" applyFont="1" applyFill="1" applyBorder="1" applyAlignment="1">
      <alignment horizontal="right" vertical="center" wrapText="1"/>
    </xf>
    <xf numFmtId="211" fontId="4" fillId="0" borderId="16" xfId="291" applyNumberFormat="1" applyFont="1" applyFill="1" applyBorder="1" applyAlignment="1">
      <alignment horizontal="right" vertical="center" wrapText="1"/>
    </xf>
    <xf numFmtId="219" fontId="5" fillId="0" borderId="3" xfId="0" applyNumberFormat="1" applyFont="1" applyFill="1" applyBorder="1" applyAlignment="1">
      <alignment horizontal="center" vertical="center" wrapText="1"/>
    </xf>
    <xf numFmtId="219" fontId="4" fillId="0" borderId="3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left" vertical="center" wrapText="1"/>
    </xf>
    <xf numFmtId="0" fontId="4" fillId="0" borderId="14" xfId="0" applyFont="1" applyFill="1" applyBorder="1" applyAlignment="1">
      <alignment horizontal="left" vertical="center"/>
    </xf>
    <xf numFmtId="0" fontId="4" fillId="0" borderId="17" xfId="0" applyFont="1" applyFill="1" applyBorder="1" applyAlignment="1">
      <alignment horizontal="left" vertical="center"/>
    </xf>
    <xf numFmtId="0" fontId="4" fillId="0" borderId="16" xfId="0" applyFont="1" applyFill="1" applyBorder="1" applyAlignment="1">
      <alignment horizontal="left" vertical="center"/>
    </xf>
    <xf numFmtId="0" fontId="5" fillId="0" borderId="14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vertical="center"/>
    </xf>
    <xf numFmtId="3" fontId="4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210" fontId="4" fillId="29" borderId="14" xfId="0" applyNumberFormat="1" applyFont="1" applyFill="1" applyBorder="1" applyAlignment="1">
      <alignment horizontal="center" vertical="center" wrapText="1"/>
    </xf>
    <xf numFmtId="210" fontId="4" fillId="29" borderId="16" xfId="0" applyNumberFormat="1" applyFont="1" applyFill="1" applyBorder="1" applyAlignment="1">
      <alignment horizontal="center" vertical="center" wrapText="1"/>
    </xf>
    <xf numFmtId="210" fontId="5" fillId="0" borderId="14" xfId="0" applyNumberFormat="1" applyFont="1" applyFill="1" applyBorder="1" applyAlignment="1">
      <alignment horizontal="center" vertical="center" wrapText="1"/>
    </xf>
    <xf numFmtId="210" fontId="5" fillId="0" borderId="16" xfId="0" applyNumberFormat="1" applyFont="1" applyFill="1" applyBorder="1" applyAlignment="1">
      <alignment horizontal="center" vertical="center" wrapText="1"/>
    </xf>
    <xf numFmtId="3" fontId="5" fillId="0" borderId="3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3" fontId="5" fillId="0" borderId="17" xfId="0" applyNumberFormat="1" applyFont="1" applyFill="1" applyBorder="1" applyAlignment="1">
      <alignment horizontal="center" vertical="center" wrapText="1"/>
    </xf>
    <xf numFmtId="197" fontId="5" fillId="0" borderId="14" xfId="0" applyNumberFormat="1" applyFont="1" applyFill="1" applyBorder="1" applyAlignment="1">
      <alignment horizontal="center" vertical="center" wrapText="1"/>
    </xf>
    <xf numFmtId="197" fontId="5" fillId="0" borderId="16" xfId="0" applyNumberFormat="1" applyFont="1" applyFill="1" applyBorder="1" applyAlignment="1">
      <alignment horizontal="center" vertical="center" wrapText="1"/>
    </xf>
    <xf numFmtId="0" fontId="5" fillId="0" borderId="14" xfId="0" applyNumberFormat="1" applyFont="1" applyFill="1" applyBorder="1" applyAlignment="1">
      <alignment horizontal="center" vertical="center" wrapText="1"/>
    </xf>
    <xf numFmtId="0" fontId="5" fillId="0" borderId="17" xfId="0" applyNumberFormat="1" applyFont="1" applyFill="1" applyBorder="1" applyAlignment="1">
      <alignment horizontal="center" vertical="center" wrapText="1"/>
    </xf>
    <xf numFmtId="0" fontId="5" fillId="0" borderId="16" xfId="0" applyNumberFormat="1" applyFont="1" applyFill="1" applyBorder="1" applyAlignment="1">
      <alignment horizontal="center" vertical="center" wrapText="1"/>
    </xf>
    <xf numFmtId="210" fontId="5" fillId="29" borderId="14" xfId="0" applyNumberFormat="1" applyFont="1" applyFill="1" applyBorder="1" applyAlignment="1">
      <alignment horizontal="center" vertical="center" wrapText="1"/>
    </xf>
    <xf numFmtId="210" fontId="5" fillId="29" borderId="16" xfId="0" applyNumberFormat="1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197" fontId="5" fillId="0" borderId="3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49" fontId="5" fillId="0" borderId="14" xfId="0" applyNumberFormat="1" applyFont="1" applyFill="1" applyBorder="1" applyAlignment="1">
      <alignment horizontal="left" vertical="center" wrapText="1"/>
    </xf>
    <xf numFmtId="49" fontId="5" fillId="0" borderId="16" xfId="0" applyNumberFormat="1" applyFont="1" applyFill="1" applyBorder="1" applyAlignment="1">
      <alignment horizontal="left" vertical="center" wrapText="1"/>
    </xf>
    <xf numFmtId="0" fontId="5" fillId="0" borderId="17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49" fontId="5" fillId="0" borderId="17" xfId="0" applyNumberFormat="1" applyFont="1" applyFill="1" applyBorder="1" applyAlignment="1">
      <alignment horizontal="center" vertical="center" wrapText="1"/>
    </xf>
    <xf numFmtId="49" fontId="7" fillId="0" borderId="14" xfId="0" applyNumberFormat="1" applyFont="1" applyFill="1" applyBorder="1" applyAlignment="1">
      <alignment horizontal="center" vertical="center" wrapText="1"/>
    </xf>
    <xf numFmtId="49" fontId="7" fillId="0" borderId="17" xfId="0" applyNumberFormat="1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left" vertical="center" wrapText="1"/>
    </xf>
    <xf numFmtId="218" fontId="5" fillId="0" borderId="14" xfId="0" applyNumberFormat="1" applyFont="1" applyFill="1" applyBorder="1" applyAlignment="1">
      <alignment horizontal="center" vertical="center" wrapText="1"/>
    </xf>
    <xf numFmtId="218" fontId="5" fillId="0" borderId="17" xfId="0" applyNumberFormat="1" applyFont="1" applyFill="1" applyBorder="1" applyAlignment="1">
      <alignment horizontal="center" vertical="center" wrapText="1"/>
    </xf>
    <xf numFmtId="218" fontId="5" fillId="0" borderId="16" xfId="0" applyNumberFormat="1" applyFont="1" applyFill="1" applyBorder="1" applyAlignment="1">
      <alignment horizontal="center" vertical="center" wrapText="1"/>
    </xf>
    <xf numFmtId="0" fontId="74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218" fontId="4" fillId="29" borderId="14" xfId="0" applyNumberFormat="1" applyFont="1" applyFill="1" applyBorder="1" applyAlignment="1">
      <alignment horizontal="center" vertical="center" wrapText="1"/>
    </xf>
    <xf numFmtId="218" fontId="4" fillId="29" borderId="17" xfId="0" applyNumberFormat="1" applyFont="1" applyFill="1" applyBorder="1" applyAlignment="1">
      <alignment horizontal="center" vertical="center" wrapText="1"/>
    </xf>
    <xf numFmtId="218" fontId="4" fillId="29" borderId="16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justify" vertical="center" wrapText="1" shrinkToFit="1"/>
    </xf>
    <xf numFmtId="2" fontId="5" fillId="0" borderId="15" xfId="0" applyNumberFormat="1" applyFont="1" applyFill="1" applyBorder="1" applyAlignment="1">
      <alignment horizontal="center" vertical="center" wrapText="1"/>
    </xf>
    <xf numFmtId="2" fontId="5" fillId="0" borderId="19" xfId="0" applyNumberFormat="1" applyFont="1" applyFill="1" applyBorder="1" applyAlignment="1">
      <alignment horizontal="center" vertical="center" wrapText="1"/>
    </xf>
    <xf numFmtId="0" fontId="5" fillId="0" borderId="30" xfId="0" applyFont="1" applyFill="1" applyBorder="1" applyAlignment="1">
      <alignment horizontal="center" vertical="center" wrapText="1" shrinkToFit="1"/>
    </xf>
    <xf numFmtId="0" fontId="5" fillId="0" borderId="18" xfId="0" applyFont="1" applyFill="1" applyBorder="1" applyAlignment="1">
      <alignment horizontal="center" vertical="center" wrapText="1" shrinkToFit="1"/>
    </xf>
    <xf numFmtId="0" fontId="5" fillId="0" borderId="31" xfId="0" applyFont="1" applyFill="1" applyBorder="1" applyAlignment="1">
      <alignment horizontal="center" vertical="center" wrapText="1" shrinkToFit="1"/>
    </xf>
    <xf numFmtId="0" fontId="5" fillId="0" borderId="34" xfId="0" applyFont="1" applyFill="1" applyBorder="1" applyAlignment="1">
      <alignment horizontal="center" vertical="center" wrapText="1" shrinkToFit="1"/>
    </xf>
    <xf numFmtId="0" fontId="5" fillId="0" borderId="0" xfId="0" applyFont="1" applyFill="1" applyBorder="1" applyAlignment="1">
      <alignment horizontal="center" vertical="center" wrapText="1" shrinkToFit="1"/>
    </xf>
    <xf numFmtId="0" fontId="5" fillId="0" borderId="35" xfId="0" applyFont="1" applyFill="1" applyBorder="1" applyAlignment="1">
      <alignment horizontal="center" vertical="center" wrapText="1" shrinkToFit="1"/>
    </xf>
    <xf numFmtId="0" fontId="5" fillId="0" borderId="32" xfId="0" applyFont="1" applyFill="1" applyBorder="1" applyAlignment="1">
      <alignment horizontal="center" vertical="center" wrapText="1" shrinkToFit="1"/>
    </xf>
    <xf numFmtId="0" fontId="5" fillId="0" borderId="13" xfId="0" applyFont="1" applyFill="1" applyBorder="1" applyAlignment="1">
      <alignment horizontal="center" vertical="center" wrapText="1" shrinkToFit="1"/>
    </xf>
    <xf numFmtId="0" fontId="5" fillId="0" borderId="33" xfId="0" applyFont="1" applyFill="1" applyBorder="1" applyAlignment="1">
      <alignment horizontal="center" vertical="center" wrapText="1" shrinkToFit="1"/>
    </xf>
    <xf numFmtId="210" fontId="5" fillId="0" borderId="3" xfId="0" applyNumberFormat="1" applyFont="1" applyFill="1" applyBorder="1" applyAlignment="1">
      <alignment horizontal="center" vertical="center" wrapText="1"/>
    </xf>
    <xf numFmtId="0" fontId="73" fillId="0" borderId="0" xfId="0" applyFont="1" applyFill="1" applyAlignment="1">
      <alignment vertical="center" wrapText="1"/>
    </xf>
    <xf numFmtId="0" fontId="0" fillId="0" borderId="0" xfId="0" applyAlignment="1">
      <alignment vertical="center" wrapText="1"/>
    </xf>
    <xf numFmtId="0" fontId="5" fillId="0" borderId="0" xfId="0" applyFont="1" applyFill="1" applyAlignment="1">
      <alignment horizontal="right" vertical="center"/>
    </xf>
    <xf numFmtId="0" fontId="5" fillId="0" borderId="15" xfId="0" applyFont="1" applyFill="1" applyBorder="1" applyAlignment="1">
      <alignment horizontal="center" vertical="center" wrapText="1" shrinkToFit="1"/>
    </xf>
    <xf numFmtId="0" fontId="5" fillId="0" borderId="36" xfId="0" applyFont="1" applyFill="1" applyBorder="1" applyAlignment="1">
      <alignment horizontal="center" vertical="center" wrapText="1" shrinkToFit="1"/>
    </xf>
    <xf numFmtId="0" fontId="5" fillId="0" borderId="19" xfId="0" applyFont="1" applyFill="1" applyBorder="1" applyAlignment="1">
      <alignment horizontal="center" vertical="center" wrapText="1" shrinkToFit="1"/>
    </xf>
    <xf numFmtId="2" fontId="5" fillId="0" borderId="14" xfId="0" applyNumberFormat="1" applyFont="1" applyFill="1" applyBorder="1" applyAlignment="1">
      <alignment horizontal="center" vertical="center" wrapText="1"/>
    </xf>
    <xf numFmtId="2" fontId="5" fillId="0" borderId="17" xfId="0" applyNumberFormat="1" applyFont="1" applyFill="1" applyBorder="1" applyAlignment="1">
      <alignment horizontal="center" vertical="center" wrapText="1"/>
    </xf>
    <xf numFmtId="2" fontId="5" fillId="0" borderId="16" xfId="0" applyNumberFormat="1" applyFont="1" applyFill="1" applyBorder="1" applyAlignment="1">
      <alignment horizontal="center" vertical="center" wrapText="1"/>
    </xf>
    <xf numFmtId="49" fontId="11" fillId="0" borderId="14" xfId="0" applyNumberFormat="1" applyFont="1" applyFill="1" applyBorder="1" applyAlignment="1">
      <alignment horizontal="center" vertical="center" wrapText="1"/>
    </xf>
    <xf numFmtId="49" fontId="11" fillId="0" borderId="16" xfId="0" applyNumberFormat="1" applyFont="1" applyFill="1" applyBorder="1" applyAlignment="1">
      <alignment horizontal="center" vertical="center" wrapText="1"/>
    </xf>
    <xf numFmtId="210" fontId="5" fillId="0" borderId="17" xfId="0" applyNumberFormat="1" applyFont="1" applyFill="1" applyBorder="1" applyAlignment="1">
      <alignment horizontal="center" vertical="center" wrapText="1"/>
    </xf>
    <xf numFmtId="211" fontId="4" fillId="0" borderId="14" xfId="0" applyNumberFormat="1" applyFont="1" applyFill="1" applyBorder="1" applyAlignment="1">
      <alignment horizontal="center" vertical="center" wrapText="1"/>
    </xf>
    <xf numFmtId="211" fontId="4" fillId="0" borderId="17" xfId="0" applyNumberFormat="1" applyFont="1" applyFill="1" applyBorder="1" applyAlignment="1">
      <alignment horizontal="center" vertical="center" wrapText="1"/>
    </xf>
    <xf numFmtId="211" fontId="4" fillId="0" borderId="16" xfId="0" applyNumberFormat="1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right" vertical="center"/>
    </xf>
    <xf numFmtId="0" fontId="5" fillId="0" borderId="14" xfId="0" applyNumberFormat="1" applyFont="1" applyFill="1" applyBorder="1" applyAlignment="1">
      <alignment horizontal="center"/>
    </xf>
    <xf numFmtId="0" fontId="5" fillId="0" borderId="16" xfId="0" applyNumberFormat="1" applyFont="1" applyFill="1" applyBorder="1" applyAlignment="1">
      <alignment horizontal="center"/>
    </xf>
    <xf numFmtId="0" fontId="4" fillId="0" borderId="14" xfId="0" applyNumberFormat="1" applyFont="1" applyFill="1" applyBorder="1" applyAlignment="1">
      <alignment horizontal="left" vertical="center" wrapText="1" shrinkToFit="1"/>
    </xf>
    <xf numFmtId="0" fontId="4" fillId="0" borderId="17" xfId="0" applyNumberFormat="1" applyFont="1" applyFill="1" applyBorder="1" applyAlignment="1">
      <alignment horizontal="left" vertical="center" wrapText="1" shrinkToFit="1"/>
    </xf>
    <xf numFmtId="0" fontId="4" fillId="0" borderId="16" xfId="0" applyNumberFormat="1" applyFont="1" applyFill="1" applyBorder="1" applyAlignment="1">
      <alignment horizontal="left" vertical="center" wrapText="1" shrinkToFit="1"/>
    </xf>
    <xf numFmtId="0" fontId="5" fillId="0" borderId="3" xfId="0" applyNumberFormat="1" applyFont="1" applyFill="1" applyBorder="1" applyAlignment="1">
      <alignment horizontal="center" vertical="center" wrapText="1" shrinkToFit="1"/>
    </xf>
    <xf numFmtId="0" fontId="5" fillId="0" borderId="14" xfId="0" applyNumberFormat="1" applyFont="1" applyFill="1" applyBorder="1" applyAlignment="1">
      <alignment horizontal="left" vertical="center" wrapText="1" shrinkToFit="1"/>
    </xf>
    <xf numFmtId="0" fontId="5" fillId="0" borderId="17" xfId="0" applyNumberFormat="1" applyFont="1" applyFill="1" applyBorder="1" applyAlignment="1">
      <alignment horizontal="left" vertical="center" wrapText="1" shrinkToFit="1"/>
    </xf>
    <xf numFmtId="0" fontId="5" fillId="0" borderId="16" xfId="0" applyNumberFormat="1" applyFont="1" applyFill="1" applyBorder="1" applyAlignment="1">
      <alignment horizontal="left" vertical="center" wrapText="1" shrinkToFit="1"/>
    </xf>
    <xf numFmtId="0" fontId="11" fillId="0" borderId="14" xfId="0" applyNumberFormat="1" applyFont="1" applyFill="1" applyBorder="1" applyAlignment="1">
      <alignment horizontal="center" vertical="center" wrapText="1"/>
    </xf>
    <xf numFmtId="0" fontId="11" fillId="0" borderId="17" xfId="0" applyNumberFormat="1" applyFont="1" applyFill="1" applyBorder="1" applyAlignment="1">
      <alignment horizontal="center" vertical="center" wrapText="1"/>
    </xf>
    <xf numFmtId="0" fontId="11" fillId="0" borderId="3" xfId="0" applyNumberFormat="1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left" vertical="center" wrapText="1" shrinkToFit="1"/>
    </xf>
    <xf numFmtId="0" fontId="4" fillId="0" borderId="17" xfId="0" applyFont="1" applyFill="1" applyBorder="1" applyAlignment="1">
      <alignment horizontal="left" vertical="center" wrapText="1" shrinkToFit="1"/>
    </xf>
    <xf numFmtId="0" fontId="4" fillId="0" borderId="16" xfId="0" applyFont="1" applyFill="1" applyBorder="1" applyAlignment="1">
      <alignment horizontal="left" vertical="center" wrapText="1" shrinkToFit="1"/>
    </xf>
    <xf numFmtId="49" fontId="11" fillId="0" borderId="14" xfId="0" applyNumberFormat="1" applyFont="1" applyFill="1" applyBorder="1" applyAlignment="1">
      <alignment horizontal="left" vertical="center" wrapText="1"/>
    </xf>
    <xf numFmtId="49" fontId="11" fillId="0" borderId="17" xfId="0" applyNumberFormat="1" applyFont="1" applyFill="1" applyBorder="1" applyAlignment="1">
      <alignment horizontal="left" vertical="center" wrapText="1"/>
    </xf>
    <xf numFmtId="49" fontId="11" fillId="0" borderId="16" xfId="0" applyNumberFormat="1" applyFont="1" applyFill="1" applyBorder="1" applyAlignment="1">
      <alignment horizontal="left" vertical="center" wrapText="1"/>
    </xf>
    <xf numFmtId="3" fontId="11" fillId="0" borderId="14" xfId="0" applyNumberFormat="1" applyFont="1" applyFill="1" applyBorder="1" applyAlignment="1">
      <alignment horizontal="center" vertical="center" wrapText="1" shrinkToFit="1"/>
    </xf>
    <xf numFmtId="3" fontId="11" fillId="0" borderId="16" xfId="0" applyNumberFormat="1" applyFont="1" applyFill="1" applyBorder="1" applyAlignment="1">
      <alignment horizontal="center" vertical="center" wrapText="1" shrinkToFit="1"/>
    </xf>
    <xf numFmtId="210" fontId="4" fillId="29" borderId="17" xfId="0" applyNumberFormat="1" applyFont="1" applyFill="1" applyBorder="1" applyAlignment="1">
      <alignment horizontal="center" vertical="center" wrapText="1"/>
    </xf>
    <xf numFmtId="0" fontId="5" fillId="0" borderId="34" xfId="0" applyFont="1" applyFill="1" applyBorder="1" applyAlignment="1">
      <alignment horizontal="center" vertical="center" wrapText="1"/>
    </xf>
    <xf numFmtId="0" fontId="5" fillId="0" borderId="35" xfId="0" applyFont="1" applyFill="1" applyBorder="1" applyAlignment="1">
      <alignment horizontal="center" vertical="center" wrapText="1"/>
    </xf>
    <xf numFmtId="0" fontId="11" fillId="0" borderId="14" xfId="0" applyNumberFormat="1" applyFont="1" applyFill="1" applyBorder="1" applyAlignment="1">
      <alignment horizontal="center" vertical="center" wrapText="1" shrinkToFit="1"/>
    </xf>
    <xf numFmtId="0" fontId="11" fillId="0" borderId="16" xfId="0" applyNumberFormat="1" applyFont="1" applyFill="1" applyBorder="1" applyAlignment="1">
      <alignment horizontal="center" vertical="center" wrapText="1" shrinkToFit="1"/>
    </xf>
    <xf numFmtId="0" fontId="11" fillId="0" borderId="14" xfId="0" applyFont="1" applyFill="1" applyBorder="1" applyAlignment="1">
      <alignment horizontal="center" vertical="center" wrapText="1"/>
    </xf>
    <xf numFmtId="0" fontId="11" fillId="0" borderId="17" xfId="0" applyFont="1" applyFill="1" applyBorder="1" applyAlignment="1">
      <alignment horizontal="center" vertical="center" wrapText="1"/>
    </xf>
    <xf numFmtId="0" fontId="11" fillId="0" borderId="14" xfId="0" applyFont="1" applyFill="1" applyBorder="1" applyAlignment="1">
      <alignment horizontal="center" vertical="center" wrapText="1" shrinkToFit="1"/>
    </xf>
    <xf numFmtId="0" fontId="11" fillId="0" borderId="16" xfId="0" applyFont="1" applyFill="1" applyBorder="1" applyAlignment="1">
      <alignment horizontal="center" vertical="center" wrapText="1" shrinkToFit="1"/>
    </xf>
    <xf numFmtId="0" fontId="11" fillId="0" borderId="14" xfId="0" applyFont="1" applyFill="1" applyBorder="1" applyAlignment="1">
      <alignment horizontal="center" vertical="center"/>
    </xf>
    <xf numFmtId="0" fontId="11" fillId="0" borderId="17" xfId="0" applyFont="1" applyFill="1" applyBorder="1" applyAlignment="1">
      <alignment horizontal="center" vertical="center"/>
    </xf>
    <xf numFmtId="0" fontId="11" fillId="0" borderId="16" xfId="0" applyFont="1" applyFill="1" applyBorder="1" applyAlignment="1">
      <alignment horizontal="center" vertical="center"/>
    </xf>
    <xf numFmtId="0" fontId="11" fillId="0" borderId="16" xfId="0" applyNumberFormat="1" applyFont="1" applyFill="1" applyBorder="1" applyAlignment="1">
      <alignment horizontal="center" vertical="center" wrapText="1"/>
    </xf>
    <xf numFmtId="0" fontId="11" fillId="0" borderId="16" xfId="0" applyFont="1" applyFill="1" applyBorder="1" applyAlignment="1">
      <alignment horizontal="center" vertical="center" wrapText="1"/>
    </xf>
    <xf numFmtId="211" fontId="5" fillId="0" borderId="14" xfId="0" applyNumberFormat="1" applyFont="1" applyFill="1" applyBorder="1" applyAlignment="1">
      <alignment horizontal="center" vertical="center" wrapText="1"/>
    </xf>
    <xf numFmtId="211" fontId="5" fillId="0" borderId="17" xfId="0" applyNumberFormat="1" applyFont="1" applyFill="1" applyBorder="1" applyAlignment="1">
      <alignment horizontal="center" vertical="center" wrapText="1"/>
    </xf>
    <xf numFmtId="211" fontId="5" fillId="0" borderId="16" xfId="0" applyNumberFormat="1" applyFont="1" applyFill="1" applyBorder="1" applyAlignment="1">
      <alignment horizontal="center" vertical="center" wrapText="1"/>
    </xf>
    <xf numFmtId="3" fontId="5" fillId="0" borderId="3" xfId="0" applyNumberFormat="1" applyFont="1" applyFill="1" applyBorder="1" applyAlignment="1">
      <alignment horizontal="center" vertical="center" wrapText="1" shrinkToFit="1"/>
    </xf>
    <xf numFmtId="210" fontId="4" fillId="0" borderId="14" xfId="0" applyNumberFormat="1" applyFont="1" applyFill="1" applyBorder="1" applyAlignment="1">
      <alignment horizontal="center" vertical="center" wrapText="1"/>
    </xf>
    <xf numFmtId="210" fontId="4" fillId="0" borderId="17" xfId="0" applyNumberFormat="1" applyFont="1" applyFill="1" applyBorder="1" applyAlignment="1">
      <alignment horizontal="center" vertical="center" wrapText="1"/>
    </xf>
    <xf numFmtId="210" fontId="4" fillId="0" borderId="16" xfId="0" applyNumberFormat="1" applyFont="1" applyFill="1" applyBorder="1" applyAlignment="1">
      <alignment horizontal="center" vertical="center" wrapText="1"/>
    </xf>
    <xf numFmtId="0" fontId="13" fillId="0" borderId="13" xfId="0" applyFont="1" applyFill="1" applyBorder="1" applyAlignment="1">
      <alignment horizontal="right" vertical="center"/>
    </xf>
    <xf numFmtId="0" fontId="5" fillId="0" borderId="18" xfId="0" applyFont="1" applyFill="1" applyBorder="1" applyAlignment="1">
      <alignment horizontal="center" vertical="center"/>
    </xf>
    <xf numFmtId="0" fontId="5" fillId="0" borderId="31" xfId="0" applyFont="1" applyFill="1" applyBorder="1" applyAlignment="1">
      <alignment horizontal="center" vertical="center"/>
    </xf>
    <xf numFmtId="0" fontId="5" fillId="0" borderId="32" xfId="0" applyFont="1" applyFill="1" applyBorder="1" applyAlignment="1">
      <alignment horizontal="center" vertical="center"/>
    </xf>
    <xf numFmtId="0" fontId="5" fillId="0" borderId="33" xfId="0" applyFont="1" applyFill="1" applyBorder="1" applyAlignment="1">
      <alignment horizontal="center" vertical="center"/>
    </xf>
    <xf numFmtId="3" fontId="5" fillId="0" borderId="3" xfId="0" applyNumberFormat="1" applyFont="1" applyFill="1" applyBorder="1" applyAlignment="1">
      <alignment horizontal="left" vertical="center" wrapText="1"/>
    </xf>
    <xf numFmtId="0" fontId="5" fillId="0" borderId="0" xfId="0" applyFont="1" applyFill="1" applyAlignment="1">
      <alignment horizontal="center" vertical="center"/>
    </xf>
    <xf numFmtId="196" fontId="4" fillId="0" borderId="0" xfId="0" applyNumberFormat="1" applyFont="1" applyFill="1" applyBorder="1" applyAlignment="1">
      <alignment horizontal="center" vertical="center"/>
    </xf>
    <xf numFmtId="210" fontId="4" fillId="29" borderId="3" xfId="0" applyNumberFormat="1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left" vertical="center"/>
    </xf>
    <xf numFmtId="3" fontId="4" fillId="0" borderId="3" xfId="0" applyNumberFormat="1" applyFont="1" applyFill="1" applyBorder="1" applyAlignment="1">
      <alignment horizontal="left" vertical="center" wrapText="1"/>
    </xf>
    <xf numFmtId="0" fontId="4" fillId="0" borderId="14" xfId="0" applyFont="1" applyFill="1" applyBorder="1" applyAlignment="1">
      <alignment horizontal="left"/>
    </xf>
    <xf numFmtId="0" fontId="4" fillId="0" borderId="17" xfId="0" applyFont="1" applyFill="1" applyBorder="1" applyAlignment="1">
      <alignment horizontal="left"/>
    </xf>
    <xf numFmtId="0" fontId="4" fillId="0" borderId="16" xfId="0" applyFont="1" applyFill="1" applyBorder="1" applyAlignment="1">
      <alignment horizontal="left"/>
    </xf>
    <xf numFmtId="0" fontId="11" fillId="0" borderId="3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</cellXfs>
  <cellStyles count="354">
    <cellStyle name="_Fakt_2" xfId="1"/>
    <cellStyle name="_rozhufrovka 2009" xfId="2"/>
    <cellStyle name="_АТиСТ 5а МТР липень 2008" xfId="3"/>
    <cellStyle name="_ПРГК сводний_" xfId="4"/>
    <cellStyle name="_УТГ" xfId="5"/>
    <cellStyle name="_Феодосия 5а МТР липень 2008" xfId="6"/>
    <cellStyle name="_ХТГ довідка." xfId="7"/>
    <cellStyle name="_Шебелинка 5а МТР липень 2008" xfId="8"/>
    <cellStyle name="20% - Accent1" xfId="9"/>
    <cellStyle name="20% - Accent2" xfId="10"/>
    <cellStyle name="20% - Accent3" xfId="11"/>
    <cellStyle name="20% - Accent4" xfId="12"/>
    <cellStyle name="20% - Accent5" xfId="13"/>
    <cellStyle name="20% - Accent6" xfId="14"/>
    <cellStyle name="20% - Акцент1 2" xfId="15"/>
    <cellStyle name="20% - Акцент1 3" xfId="16"/>
    <cellStyle name="20% - Акцент2 2" xfId="17"/>
    <cellStyle name="20% - Акцент2 3" xfId="18"/>
    <cellStyle name="20% - Акцент3 2" xfId="19"/>
    <cellStyle name="20% - Акцент3 3" xfId="20"/>
    <cellStyle name="20% - Акцент4 2" xfId="21"/>
    <cellStyle name="20% - Акцент4 3" xfId="22"/>
    <cellStyle name="20% - Акцент5 2" xfId="23"/>
    <cellStyle name="20% - Акцент5 3" xfId="24"/>
    <cellStyle name="20% - Акцент6 2" xfId="25"/>
    <cellStyle name="20% - Акцент6 3" xfId="26"/>
    <cellStyle name="40% - Accent1" xfId="27"/>
    <cellStyle name="40% - Accent2" xfId="28"/>
    <cellStyle name="40% - Accent3" xfId="29"/>
    <cellStyle name="40% - Accent4" xfId="30"/>
    <cellStyle name="40% - Accent5" xfId="31"/>
    <cellStyle name="40% - Accent6" xfId="32"/>
    <cellStyle name="40% - Акцент1 2" xfId="33"/>
    <cellStyle name="40% - Акцент1 3" xfId="34"/>
    <cellStyle name="40% - Акцент2 2" xfId="35"/>
    <cellStyle name="40% - Акцент2 3" xfId="36"/>
    <cellStyle name="40% - Акцент3 2" xfId="37"/>
    <cellStyle name="40% - Акцент3 3" xfId="38"/>
    <cellStyle name="40% - Акцент4 2" xfId="39"/>
    <cellStyle name="40% - Акцент4 3" xfId="40"/>
    <cellStyle name="40% - Акцент5 2" xfId="41"/>
    <cellStyle name="40% - Акцент5 3" xfId="42"/>
    <cellStyle name="40% - Акцент6 2" xfId="43"/>
    <cellStyle name="40% - Акцент6 3" xfId="44"/>
    <cellStyle name="60% - Accent1" xfId="45"/>
    <cellStyle name="60% - Accent2" xfId="46"/>
    <cellStyle name="60% - Accent3" xfId="47"/>
    <cellStyle name="60% - Accent4" xfId="48"/>
    <cellStyle name="60% - Accent5" xfId="49"/>
    <cellStyle name="60% - Accent6" xfId="50"/>
    <cellStyle name="60% - Акцент1 2" xfId="51"/>
    <cellStyle name="60% - Акцент1 3" xfId="52"/>
    <cellStyle name="60% - Акцент2 2" xfId="53"/>
    <cellStyle name="60% - Акцент2 3" xfId="54"/>
    <cellStyle name="60% - Акцент3 2" xfId="55"/>
    <cellStyle name="60% - Акцент3 3" xfId="56"/>
    <cellStyle name="60% - Акцент4 2" xfId="57"/>
    <cellStyle name="60% - Акцент4 3" xfId="58"/>
    <cellStyle name="60% - Акцент5 2" xfId="59"/>
    <cellStyle name="60% - Акцент5 3" xfId="60"/>
    <cellStyle name="60% - Акцент6 2" xfId="61"/>
    <cellStyle name="60% - Акцент6 3" xfId="62"/>
    <cellStyle name="Accent1" xfId="63"/>
    <cellStyle name="Accent2" xfId="64"/>
    <cellStyle name="Accent3" xfId="65"/>
    <cellStyle name="Accent4" xfId="66"/>
    <cellStyle name="Accent5" xfId="67"/>
    <cellStyle name="Accent6" xfId="68"/>
    <cellStyle name="Bad" xfId="69"/>
    <cellStyle name="Calculation" xfId="70"/>
    <cellStyle name="Check Cell" xfId="71"/>
    <cellStyle name="Column-Header" xfId="72"/>
    <cellStyle name="Column-Header 2" xfId="73"/>
    <cellStyle name="Column-Header 3" xfId="74"/>
    <cellStyle name="Column-Header 4" xfId="75"/>
    <cellStyle name="Column-Header 5" xfId="76"/>
    <cellStyle name="Column-Header 6" xfId="77"/>
    <cellStyle name="Column-Header 7" xfId="78"/>
    <cellStyle name="Column-Header 7 2" xfId="79"/>
    <cellStyle name="Column-Header 8" xfId="80"/>
    <cellStyle name="Column-Header 8 2" xfId="81"/>
    <cellStyle name="Column-Header 9" xfId="82"/>
    <cellStyle name="Column-Header 9 2" xfId="83"/>
    <cellStyle name="Column-Header_Zvit rux-koshtiv 2010 Департамент " xfId="84"/>
    <cellStyle name="Comma_2005_03_15-Финансовый_БГ" xfId="85"/>
    <cellStyle name="Define-Column" xfId="86"/>
    <cellStyle name="Define-Column 10" xfId="87"/>
    <cellStyle name="Define-Column 2" xfId="88"/>
    <cellStyle name="Define-Column 3" xfId="89"/>
    <cellStyle name="Define-Column 4" xfId="90"/>
    <cellStyle name="Define-Column 5" xfId="91"/>
    <cellStyle name="Define-Column 6" xfId="92"/>
    <cellStyle name="Define-Column 7" xfId="93"/>
    <cellStyle name="Define-Column 7 2" xfId="94"/>
    <cellStyle name="Define-Column 7 3" xfId="95"/>
    <cellStyle name="Define-Column 8" xfId="96"/>
    <cellStyle name="Define-Column 8 2" xfId="97"/>
    <cellStyle name="Define-Column 8 3" xfId="98"/>
    <cellStyle name="Define-Column 9" xfId="99"/>
    <cellStyle name="Define-Column 9 2" xfId="100"/>
    <cellStyle name="Define-Column 9 3" xfId="101"/>
    <cellStyle name="Define-Column_Zvit rux-koshtiv 2010 Департамент " xfId="102"/>
    <cellStyle name="Explanatory Text" xfId="103"/>
    <cellStyle name="FS10" xfId="104"/>
    <cellStyle name="Good" xfId="105"/>
    <cellStyle name="Heading 1" xfId="106"/>
    <cellStyle name="Heading 2" xfId="107"/>
    <cellStyle name="Heading 3" xfId="108"/>
    <cellStyle name="Heading 4" xfId="109"/>
    <cellStyle name="Hyperlink 2" xfId="110"/>
    <cellStyle name="Input" xfId="111"/>
    <cellStyle name="Level0" xfId="112"/>
    <cellStyle name="Level0 10" xfId="113"/>
    <cellStyle name="Level0 2" xfId="114"/>
    <cellStyle name="Level0 2 2" xfId="115"/>
    <cellStyle name="Level0 3" xfId="116"/>
    <cellStyle name="Level0 3 2" xfId="117"/>
    <cellStyle name="Level0 4" xfId="118"/>
    <cellStyle name="Level0 4 2" xfId="119"/>
    <cellStyle name="Level0 5" xfId="120"/>
    <cellStyle name="Level0 6" xfId="121"/>
    <cellStyle name="Level0 7" xfId="122"/>
    <cellStyle name="Level0 7 2" xfId="123"/>
    <cellStyle name="Level0 7 3" xfId="124"/>
    <cellStyle name="Level0 8" xfId="125"/>
    <cellStyle name="Level0 8 2" xfId="126"/>
    <cellStyle name="Level0 8 3" xfId="127"/>
    <cellStyle name="Level0 9" xfId="128"/>
    <cellStyle name="Level0 9 2" xfId="129"/>
    <cellStyle name="Level0 9 3" xfId="130"/>
    <cellStyle name="Level0_Zvit rux-koshtiv 2010 Департамент " xfId="131"/>
    <cellStyle name="Level1" xfId="132"/>
    <cellStyle name="Level1 2" xfId="133"/>
    <cellStyle name="Level1-Numbers" xfId="134"/>
    <cellStyle name="Level1-Numbers 2" xfId="135"/>
    <cellStyle name="Level1-Numbers-Hide" xfId="136"/>
    <cellStyle name="Level2" xfId="137"/>
    <cellStyle name="Level2 2" xfId="138"/>
    <cellStyle name="Level2-Hide" xfId="139"/>
    <cellStyle name="Level2-Hide 2" xfId="140"/>
    <cellStyle name="Level2-Numbers" xfId="141"/>
    <cellStyle name="Level2-Numbers 2" xfId="142"/>
    <cellStyle name="Level2-Numbers-Hide" xfId="143"/>
    <cellStyle name="Level3" xfId="144"/>
    <cellStyle name="Level3 2" xfId="145"/>
    <cellStyle name="Level3 3" xfId="146"/>
    <cellStyle name="Level3_План департамент_2010_1207" xfId="147"/>
    <cellStyle name="Level3-Hide" xfId="148"/>
    <cellStyle name="Level3-Hide 2" xfId="149"/>
    <cellStyle name="Level3-Numbers" xfId="150"/>
    <cellStyle name="Level3-Numbers 2" xfId="151"/>
    <cellStyle name="Level3-Numbers 3" xfId="152"/>
    <cellStyle name="Level3-Numbers_План департамент_2010_1207" xfId="153"/>
    <cellStyle name="Level3-Numbers-Hide" xfId="154"/>
    <cellStyle name="Level4" xfId="155"/>
    <cellStyle name="Level4 2" xfId="156"/>
    <cellStyle name="Level4-Hide" xfId="157"/>
    <cellStyle name="Level4-Hide 2" xfId="158"/>
    <cellStyle name="Level4-Numbers" xfId="159"/>
    <cellStyle name="Level4-Numbers 2" xfId="160"/>
    <cellStyle name="Level4-Numbers-Hide" xfId="161"/>
    <cellStyle name="Level5" xfId="162"/>
    <cellStyle name="Level5 2" xfId="163"/>
    <cellStyle name="Level5-Hide" xfId="164"/>
    <cellStyle name="Level5-Hide 2" xfId="165"/>
    <cellStyle name="Level5-Numbers" xfId="166"/>
    <cellStyle name="Level5-Numbers 2" xfId="167"/>
    <cellStyle name="Level5-Numbers-Hide" xfId="168"/>
    <cellStyle name="Level6" xfId="169"/>
    <cellStyle name="Level6 2" xfId="170"/>
    <cellStyle name="Level6-Hide" xfId="171"/>
    <cellStyle name="Level6-Hide 2" xfId="172"/>
    <cellStyle name="Level6-Numbers" xfId="173"/>
    <cellStyle name="Level6-Numbers 2" xfId="174"/>
    <cellStyle name="Level7" xfId="175"/>
    <cellStyle name="Level7-Hide" xfId="176"/>
    <cellStyle name="Level7-Numbers" xfId="177"/>
    <cellStyle name="Linked Cell" xfId="178"/>
    <cellStyle name="Neutral" xfId="179"/>
    <cellStyle name="Normal 2" xfId="180"/>
    <cellStyle name="Normal_2005_03_15-Финансовый_БГ" xfId="181"/>
    <cellStyle name="Normal_GSE DCF_Model_31_07_09 final" xfId="182"/>
    <cellStyle name="Note" xfId="183"/>
    <cellStyle name="Number-Cells" xfId="184"/>
    <cellStyle name="Number-Cells-Column2" xfId="185"/>
    <cellStyle name="Number-Cells-Column5" xfId="186"/>
    <cellStyle name="Output" xfId="187"/>
    <cellStyle name="Row-Header" xfId="188"/>
    <cellStyle name="Row-Header 2" xfId="189"/>
    <cellStyle name="Title" xfId="190"/>
    <cellStyle name="Total" xfId="191"/>
    <cellStyle name="Warning Text" xfId="192"/>
    <cellStyle name="Акцент1 2" xfId="193"/>
    <cellStyle name="Акцент1 3" xfId="194"/>
    <cellStyle name="Акцент2 2" xfId="195"/>
    <cellStyle name="Акцент2 3" xfId="196"/>
    <cellStyle name="Акцент3 2" xfId="197"/>
    <cellStyle name="Акцент3 3" xfId="198"/>
    <cellStyle name="Акцент4 2" xfId="199"/>
    <cellStyle name="Акцент4 3" xfId="200"/>
    <cellStyle name="Акцент5 2" xfId="201"/>
    <cellStyle name="Акцент5 3" xfId="202"/>
    <cellStyle name="Акцент6 2" xfId="203"/>
    <cellStyle name="Акцент6 3" xfId="204"/>
    <cellStyle name="Ввод  2" xfId="205"/>
    <cellStyle name="Ввод  3" xfId="206"/>
    <cellStyle name="Вывод 2" xfId="207"/>
    <cellStyle name="Вывод 3" xfId="208"/>
    <cellStyle name="Вычисление 2" xfId="209"/>
    <cellStyle name="Вычисление 3" xfId="210"/>
    <cellStyle name="Денежный 2" xfId="211"/>
    <cellStyle name="Заголовок 1 2" xfId="212"/>
    <cellStyle name="Заголовок 1 3" xfId="213"/>
    <cellStyle name="Заголовок 2 2" xfId="214"/>
    <cellStyle name="Заголовок 2 3" xfId="215"/>
    <cellStyle name="Заголовок 3 2" xfId="216"/>
    <cellStyle name="Заголовок 3 3" xfId="217"/>
    <cellStyle name="Заголовок 4 2" xfId="218"/>
    <cellStyle name="Заголовок 4 3" xfId="219"/>
    <cellStyle name="Итог 2" xfId="220"/>
    <cellStyle name="Итог 3" xfId="221"/>
    <cellStyle name="Контрольная ячейка 2" xfId="222"/>
    <cellStyle name="Контрольная ячейка 3" xfId="223"/>
    <cellStyle name="Название 2" xfId="224"/>
    <cellStyle name="Название 3" xfId="225"/>
    <cellStyle name="Нейтральный 2" xfId="226"/>
    <cellStyle name="Нейтральный 3" xfId="227"/>
    <cellStyle name="Обычный" xfId="0" builtinId="0"/>
    <cellStyle name="Обычный 10" xfId="228"/>
    <cellStyle name="Обычный 11" xfId="229"/>
    <cellStyle name="Обычный 12" xfId="230"/>
    <cellStyle name="Обычный 13" xfId="231"/>
    <cellStyle name="Обычный 14" xfId="232"/>
    <cellStyle name="Обычный 15" xfId="233"/>
    <cellStyle name="Обычный 16" xfId="234"/>
    <cellStyle name="Обычный 17" xfId="235"/>
    <cellStyle name="Обычный 18" xfId="236"/>
    <cellStyle name="Обычный 2" xfId="237"/>
    <cellStyle name="Обычный 2 10" xfId="238"/>
    <cellStyle name="Обычный 2 11" xfId="239"/>
    <cellStyle name="Обычный 2 12" xfId="240"/>
    <cellStyle name="Обычный 2 13" xfId="241"/>
    <cellStyle name="Обычный 2 14" xfId="242"/>
    <cellStyle name="Обычный 2 15" xfId="243"/>
    <cellStyle name="Обычный 2 16" xfId="244"/>
    <cellStyle name="Обычный 2 2" xfId="245"/>
    <cellStyle name="Обычный 2 2 2" xfId="246"/>
    <cellStyle name="Обычный 2 2 3" xfId="247"/>
    <cellStyle name="Обычный 2 2_Расшифровка прочих" xfId="248"/>
    <cellStyle name="Обычный 2 3" xfId="249"/>
    <cellStyle name="Обычный 2 4" xfId="250"/>
    <cellStyle name="Обычный 2 5" xfId="251"/>
    <cellStyle name="Обычный 2 6" xfId="252"/>
    <cellStyle name="Обычный 2 7" xfId="253"/>
    <cellStyle name="Обычный 2 8" xfId="254"/>
    <cellStyle name="Обычный 2 9" xfId="255"/>
    <cellStyle name="Обычный 2_2604-2010" xfId="256"/>
    <cellStyle name="Обычный 3" xfId="257"/>
    <cellStyle name="Обычный 3 10" xfId="258"/>
    <cellStyle name="Обычный 3 11" xfId="259"/>
    <cellStyle name="Обычный 3 12" xfId="260"/>
    <cellStyle name="Обычный 3 13" xfId="261"/>
    <cellStyle name="Обычный 3 14" xfId="262"/>
    <cellStyle name="Обычный 3 2" xfId="263"/>
    <cellStyle name="Обычный 3 3" xfId="264"/>
    <cellStyle name="Обычный 3 4" xfId="265"/>
    <cellStyle name="Обычный 3 5" xfId="266"/>
    <cellStyle name="Обычный 3 6" xfId="267"/>
    <cellStyle name="Обычный 3 7" xfId="268"/>
    <cellStyle name="Обычный 3 8" xfId="269"/>
    <cellStyle name="Обычный 3 9" xfId="270"/>
    <cellStyle name="Обычный 3_Дефицит_7 млрд_0608_бс" xfId="271"/>
    <cellStyle name="Обычный 4" xfId="272"/>
    <cellStyle name="Обычный 5" xfId="273"/>
    <cellStyle name="Обычный 5 2" xfId="274"/>
    <cellStyle name="Обычный 6" xfId="275"/>
    <cellStyle name="Обычный 6 2" xfId="276"/>
    <cellStyle name="Обычный 6 3" xfId="277"/>
    <cellStyle name="Обычный 6 4" xfId="278"/>
    <cellStyle name="Обычный 6_Дефицит_7 млрд_0608_бс" xfId="279"/>
    <cellStyle name="Обычный 7" xfId="280"/>
    <cellStyle name="Обычный 7 2" xfId="281"/>
    <cellStyle name="Обычный 8" xfId="282"/>
    <cellStyle name="Обычный 9" xfId="283"/>
    <cellStyle name="Обычный 9 2" xfId="284"/>
    <cellStyle name="Плохой 2" xfId="285"/>
    <cellStyle name="Плохой 3" xfId="286"/>
    <cellStyle name="Пояснение 2" xfId="287"/>
    <cellStyle name="Пояснение 3" xfId="288"/>
    <cellStyle name="Примечание 2" xfId="289"/>
    <cellStyle name="Примечание 3" xfId="290"/>
    <cellStyle name="Процентный" xfId="291" builtinId="5"/>
    <cellStyle name="Процентный 2" xfId="292"/>
    <cellStyle name="Процентный 2 10" xfId="293"/>
    <cellStyle name="Процентный 2 11" xfId="294"/>
    <cellStyle name="Процентный 2 12" xfId="295"/>
    <cellStyle name="Процентный 2 13" xfId="296"/>
    <cellStyle name="Процентный 2 14" xfId="297"/>
    <cellStyle name="Процентный 2 15" xfId="298"/>
    <cellStyle name="Процентный 2 16" xfId="299"/>
    <cellStyle name="Процентный 2 2" xfId="300"/>
    <cellStyle name="Процентный 2 3" xfId="301"/>
    <cellStyle name="Процентный 2 4" xfId="302"/>
    <cellStyle name="Процентный 2 5" xfId="303"/>
    <cellStyle name="Процентный 2 6" xfId="304"/>
    <cellStyle name="Процентный 2 7" xfId="305"/>
    <cellStyle name="Процентный 2 8" xfId="306"/>
    <cellStyle name="Процентный 2 9" xfId="307"/>
    <cellStyle name="Процентный 3" xfId="308"/>
    <cellStyle name="Процентный 4" xfId="309"/>
    <cellStyle name="Процентный 4 2" xfId="310"/>
    <cellStyle name="Связанная ячейка 2" xfId="311"/>
    <cellStyle name="Связанная ячейка 3" xfId="312"/>
    <cellStyle name="Стиль 1" xfId="313"/>
    <cellStyle name="Стиль 1 2" xfId="314"/>
    <cellStyle name="Стиль 1 3" xfId="315"/>
    <cellStyle name="Стиль 1 4" xfId="316"/>
    <cellStyle name="Стиль 1 5" xfId="317"/>
    <cellStyle name="Стиль 1 6" xfId="318"/>
    <cellStyle name="Стиль 1 7" xfId="319"/>
    <cellStyle name="Текст предупреждения 2" xfId="320"/>
    <cellStyle name="Текст предупреждения 3" xfId="321"/>
    <cellStyle name="Тысячи [0]_1.62" xfId="322"/>
    <cellStyle name="Тысячи_1.62" xfId="323"/>
    <cellStyle name="Финансовый 2" xfId="324"/>
    <cellStyle name="Финансовый 2 10" xfId="325"/>
    <cellStyle name="Финансовый 2 11" xfId="326"/>
    <cellStyle name="Финансовый 2 12" xfId="327"/>
    <cellStyle name="Финансовый 2 13" xfId="328"/>
    <cellStyle name="Финансовый 2 14" xfId="329"/>
    <cellStyle name="Финансовый 2 15" xfId="330"/>
    <cellStyle name="Финансовый 2 16" xfId="331"/>
    <cellStyle name="Финансовый 2 17" xfId="332"/>
    <cellStyle name="Финансовый 2 2" xfId="333"/>
    <cellStyle name="Финансовый 2 3" xfId="334"/>
    <cellStyle name="Финансовый 2 4" xfId="335"/>
    <cellStyle name="Финансовый 2 5" xfId="336"/>
    <cellStyle name="Финансовый 2 6" xfId="337"/>
    <cellStyle name="Финансовый 2 7" xfId="338"/>
    <cellStyle name="Финансовый 2 8" xfId="339"/>
    <cellStyle name="Финансовый 2 9" xfId="340"/>
    <cellStyle name="Финансовый 3" xfId="341"/>
    <cellStyle name="Финансовый 3 2" xfId="342"/>
    <cellStyle name="Финансовый 4" xfId="343"/>
    <cellStyle name="Финансовый 4 2" xfId="344"/>
    <cellStyle name="Финансовый 4 3" xfId="345"/>
    <cellStyle name="Финансовый 5" xfId="346"/>
    <cellStyle name="Финансовый 6" xfId="347"/>
    <cellStyle name="Финансовый 7" xfId="348"/>
    <cellStyle name="Хороший 2" xfId="349"/>
    <cellStyle name="Хороший 3" xfId="350"/>
    <cellStyle name="числовой" xfId="351"/>
    <cellStyle name="Ю" xfId="352"/>
    <cellStyle name="Ю-FreeSet_10" xfId="353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26" Type="http://schemas.openxmlformats.org/officeDocument/2006/relationships/externalLink" Target="externalLinks/externalLink18.xml"/><Relationship Id="rId39" Type="http://schemas.openxmlformats.org/officeDocument/2006/relationships/externalLink" Target="externalLinks/externalLink3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3.xml"/><Relationship Id="rId34" Type="http://schemas.openxmlformats.org/officeDocument/2006/relationships/externalLink" Target="externalLinks/externalLink26.xml"/><Relationship Id="rId42" Type="http://schemas.openxmlformats.org/officeDocument/2006/relationships/externalLink" Target="externalLinks/externalLink34.xml"/><Relationship Id="rId47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5" Type="http://schemas.openxmlformats.org/officeDocument/2006/relationships/externalLink" Target="externalLinks/externalLink17.xml"/><Relationship Id="rId33" Type="http://schemas.openxmlformats.org/officeDocument/2006/relationships/externalLink" Target="externalLinks/externalLink25.xml"/><Relationship Id="rId38" Type="http://schemas.openxmlformats.org/officeDocument/2006/relationships/externalLink" Target="externalLinks/externalLink30.xml"/><Relationship Id="rId46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externalLink" Target="externalLinks/externalLink12.xml"/><Relationship Id="rId29" Type="http://schemas.openxmlformats.org/officeDocument/2006/relationships/externalLink" Target="externalLinks/externalLink21.xml"/><Relationship Id="rId41" Type="http://schemas.openxmlformats.org/officeDocument/2006/relationships/externalLink" Target="externalLinks/externalLink3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24" Type="http://schemas.openxmlformats.org/officeDocument/2006/relationships/externalLink" Target="externalLinks/externalLink16.xml"/><Relationship Id="rId32" Type="http://schemas.openxmlformats.org/officeDocument/2006/relationships/externalLink" Target="externalLinks/externalLink24.xml"/><Relationship Id="rId37" Type="http://schemas.openxmlformats.org/officeDocument/2006/relationships/externalLink" Target="externalLinks/externalLink29.xml"/><Relationship Id="rId40" Type="http://schemas.openxmlformats.org/officeDocument/2006/relationships/externalLink" Target="externalLinks/externalLink32.xml"/><Relationship Id="rId45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23" Type="http://schemas.openxmlformats.org/officeDocument/2006/relationships/externalLink" Target="externalLinks/externalLink15.xml"/><Relationship Id="rId28" Type="http://schemas.openxmlformats.org/officeDocument/2006/relationships/externalLink" Target="externalLinks/externalLink20.xml"/><Relationship Id="rId36" Type="http://schemas.openxmlformats.org/officeDocument/2006/relationships/externalLink" Target="externalLinks/externalLink28.xml"/><Relationship Id="rId10" Type="http://schemas.openxmlformats.org/officeDocument/2006/relationships/externalLink" Target="externalLinks/externalLink2.xml"/><Relationship Id="rId19" Type="http://schemas.openxmlformats.org/officeDocument/2006/relationships/externalLink" Target="externalLinks/externalLink11.xml"/><Relationship Id="rId31" Type="http://schemas.openxmlformats.org/officeDocument/2006/relationships/externalLink" Target="externalLinks/externalLink23.xml"/><Relationship Id="rId44" Type="http://schemas.openxmlformats.org/officeDocument/2006/relationships/externalLink" Target="externalLinks/externalLink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externalLink" Target="externalLinks/externalLink14.xml"/><Relationship Id="rId27" Type="http://schemas.openxmlformats.org/officeDocument/2006/relationships/externalLink" Target="externalLinks/externalLink19.xml"/><Relationship Id="rId30" Type="http://schemas.openxmlformats.org/officeDocument/2006/relationships/externalLink" Target="externalLinks/externalLink22.xml"/><Relationship Id="rId35" Type="http://schemas.openxmlformats.org/officeDocument/2006/relationships/externalLink" Target="externalLinks/externalLink27.xml"/><Relationship Id="rId43" Type="http://schemas.openxmlformats.org/officeDocument/2006/relationships/externalLink" Target="externalLinks/externalLink35.xml"/><Relationship Id="rId48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WORK/S2/VICTOR/&#1042;&#1042;&#1055;/PI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&#1052;&#1086;&#1080;%20&#1076;&#1086;&#1082;&#1091;&#1084;&#1077;&#1085;&#1090;&#1099;/Sergey/&#1055;&#1088;&#1086;&#1075;&#1085;&#1086;&#1079;/&#1056;&#1072;&#1073;&#1086;&#1095;&#1080;&#1077;%20&#1090;&#1072;&#1073;&#1083;&#1080;&#1094;&#1099;/new/zvedena11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riadna\Sum_pok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New_monitoring/Monit_xls/M_2002/M_06_02/Monthly/10_October/1Aug2001/GDP/realgdp/LENA/BGVN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_________________________Plan_ZP\!_&#1055;&#1077;&#1095;&#1072;&#1090;&#1100;\&#1052;&#1058;&#1056;%20&#1074;&#1089;&#1077;%202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Plan\Exchange\_________________________Plan_ZP\!_&#1055;&#1077;&#1095;&#1072;&#1090;&#1100;\&#1052;&#1058;&#1056;%20&#1074;&#1089;&#1077;%20-%205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OCUME~1\VOYTOV~1\LOCALS~1\Temp\Rar$DI00.867\Planning%20System%20Project\consolidation%20hq%20formatted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SUDNIKOVA\Local%20Settings\Temporary%20Internet%20Files\Content.IE5\C5MFSXEF\Subv2006\Rich%20Roz%202006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andreyevskaya\&#1052;&#1086;&#1080;%20&#1076;&#1086;&#1082;&#1091;&#1084;&#1077;&#1085;&#1090;&#1099;\OLGA\&#1056;&#1045;&#1040;&#1051;&#1048;&#1047;&#1040;&#1062;&#1048;&#1071;_2006\2006_REALIZ_&#1058;&#1045;(&#1090;&#1088;&#1072;&#1074;&#1077;&#1085;&#1100;)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S_N_A/1July2001/GDP/realgdp/LENA/BGVN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\File1\aaaa\2007%20finplan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SINKEV~1\LOCALS~1\Temp\Rar$DI00.781\Dept\FinPlan-Economy\Planning%20System%20Project\consolidation%20hq%20formatted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OCUME~1\VOYTOV~1\LOCALS~1\Temp\Rar$DI00.867\Planning%20System%20Project\consolidation%20hq%20formatted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ept\FinPlan-Economy\Planning%20System%20Project\consolidation%20hq%20formatted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ept\FinPlan-Economy\Planning%20System%20Project\consolidation%20hq%20formatted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likhachov\Local%20Settings\Temporary%20Internet%20Files\Content.IE5\RY4RBH0P\2006_REALIZ_&#1058;&#1045;(&#1083;&#1102;&#1090;&#1080;&#1081;20%25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FinPlan-Economy\Planning%20System%20Project\consolidation%20hq%20formatted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22020\&#1060;&#1110;&#1085;&#1072;&#1085;&#1089;&#1086;&#1074;&#1110;%20&#1087;&#1083;&#1072;&#1085;&#1080;\&#1053;&#1040;&#1050;%20&#1053;&#1072;&#1092;&#1090;&#1086;&#1075;&#1072;&#1079;\2014\&#1030;%20&#1088;&#1077;&#1076;&#1072;&#1082;&#1094;&#1110;&#1103;%20(14.02.2014)\003%20&#1076;&#1086;&#1076;&#1072;&#1090;&#1082;&#1080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FinPlan-Economy\Planning%20System%20Project\consolidation%20hq%20formatted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OCUME~1\VOYTOV~1\LOCALS~1\Temp\Rar$DI00.867\Planning%20System%20Project\consolidation%20hq%20formatted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GDP"/>
      <sheetName val="Real GDP &amp; Real IP (u)"/>
      <sheetName val="Real GDP &amp; Real IP (e)"/>
      <sheetName val="GDP_gr"/>
      <sheetName val="Светлые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зведена таб"/>
      <sheetName val="попер_роз"/>
      <sheetName val="попер_роз (4)"/>
      <sheetName val="звед_оптим (2)"/>
      <sheetName val="звед_баз(3)_СА"/>
      <sheetName val="звед_опт(3)_ca"/>
      <sheetName val="звед_баз(4)"/>
      <sheetName val="звед_опт(4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Ini"/>
      <sheetName val="Ëčńň1"/>
      <sheetName val="Sum_pok"/>
      <sheetName val="#REF!"/>
      <sheetName val="Sum_pok.xls"/>
    </sheetNames>
    <definedNames>
      <definedName name="ShowFil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1993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Inform"/>
    </sheetNames>
    <sheetDataSet>
      <sheetData sheetId="0" refreshError="1"/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Dotac"/>
      <sheetName val="DodDot"/>
      <sheetName val="Dod ARK"/>
      <sheetName val="Dod Clavutich"/>
      <sheetName val="Svod 3511060"/>
      <sheetName val="Viluch(1-12)"/>
      <sheetName val="Diti "/>
      <sheetName val="TvPalGaz"/>
      <sheetName val="Ener "/>
      <sheetName val="IncsiPilgi (2)"/>
      <sheetName val="GirZakon"/>
      <sheetName val="Govti Vodi"/>
      <sheetName val="Chor Flot"/>
      <sheetName val="Afganci"/>
      <sheetName val="Shidka Dop"/>
      <sheetName val="Likarna"/>
      <sheetName val="Zoiot Pidkova"/>
      <sheetName val="Granti"/>
      <sheetName val="Granti1"/>
      <sheetName val="Vibori"/>
      <sheetName val="Metro"/>
      <sheetName val="Oper Teatr"/>
      <sheetName val="Makeevka"/>
      <sheetName val="Ctix Lixo IvFrank"/>
      <sheetName val="Groshi xodat za dit"/>
      <sheetName val="Ctix Lixo Zakarp"/>
      <sheetName val="Coc GKG Inv"/>
      <sheetName val="Tuzla"/>
      <sheetName val="Zmiinii"/>
      <sheetName val="Ctandarti"/>
      <sheetName val="CocEkon"/>
      <sheetName val="Ictor Zabudova"/>
      <sheetName val="Ict Zab"/>
      <sheetName val="Ukr Kultura"/>
      <sheetName val="Minoboroni"/>
      <sheetName val="Mic Arcenal"/>
      <sheetName val="Inekcini"/>
      <sheetName val="In"/>
      <sheetName val="diti ciroti -2(minmolod)"/>
      <sheetName val="Korek ocvita"/>
      <sheetName val="Tex Dic Ocvita"/>
      <sheetName val="Troleib"/>
      <sheetName val="Utoc.Zaoshadg"/>
      <sheetName val="Metro Cpec Fond"/>
      <sheetName val="Svitov Bank"/>
      <sheetName val="Shidka Dop Cp Fond"/>
      <sheetName val="Gazoprovodi"/>
      <sheetName val="Troleib Cpec Fond"/>
      <sheetName val="Zaporiggya"/>
      <sheetName val="Kremenchuk"/>
      <sheetName val="Pereviz ditey"/>
      <sheetName val="Kom dorigu"/>
      <sheetName val="Chor Fiot Cpec Fond"/>
      <sheetName val="Zaosch"/>
      <sheetName val="kryvRig"/>
      <sheetName val="OSVITA"/>
      <sheetName val="Tar"/>
      <sheetName val="Nar.instr"/>
      <sheetName val="DDot"/>
      <sheetName val="Dsu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2">
          <cell r="A2" t="str">
            <v>Обсяг помісячного надходження субвенції з державного бюджету до місцевих бюджетів на надання пільг  та житлових субсидій населенню на оплату електроенергії, природного газу, послуг тепло-, водопостачання і водовідведення, квартирної плати, вивезення побут</v>
          </cell>
        </row>
        <row r="5">
          <cell r="A5" t="str">
            <v>Код бюджету</v>
          </cell>
          <cell r="B5" t="str">
            <v>Назва адміністративно-територіальної одиниці</v>
          </cell>
          <cell r="C5" t="str">
            <v>січень</v>
          </cell>
          <cell r="D5" t="str">
            <v>лютий</v>
          </cell>
          <cell r="E5" t="str">
            <v>березень</v>
          </cell>
          <cell r="F5" t="str">
            <v>квітень</v>
          </cell>
          <cell r="G5" t="str">
            <v>травень</v>
          </cell>
        </row>
        <row r="6">
          <cell r="A6" t="str">
            <v>О1100000000</v>
          </cell>
          <cell r="B6" t="str">
            <v>бюджет Автономної Республіки Крим</v>
          </cell>
          <cell r="C6">
            <v>2463.5419999999999</v>
          </cell>
          <cell r="D6">
            <v>5004.6750000000002</v>
          </cell>
          <cell r="E6">
            <v>4874.01</v>
          </cell>
          <cell r="F6">
            <v>6713.2</v>
          </cell>
          <cell r="G6">
            <v>5483.6</v>
          </cell>
        </row>
        <row r="7">
          <cell r="A7" t="str">
            <v>О2100000000</v>
          </cell>
          <cell r="B7" t="str">
            <v>обласний бюджет Вiнницької області</v>
          </cell>
          <cell r="C7">
            <v>5585.9549999999999</v>
          </cell>
          <cell r="D7">
            <v>5130.4480000000003</v>
          </cell>
          <cell r="E7">
            <v>5614.5339999999997</v>
          </cell>
          <cell r="F7">
            <v>7821.4</v>
          </cell>
          <cell r="G7">
            <v>4676.6000000000004</v>
          </cell>
        </row>
        <row r="8">
          <cell r="A8" t="str">
            <v>О3100000000</v>
          </cell>
          <cell r="B8" t="str">
            <v>обласний бюджет Волинської області</v>
          </cell>
          <cell r="C8">
            <v>3419.413</v>
          </cell>
          <cell r="D8">
            <v>4547.1629999999996</v>
          </cell>
          <cell r="E8">
            <v>4267.8410000000003</v>
          </cell>
          <cell r="F8">
            <v>5180.2</v>
          </cell>
          <cell r="G8">
            <v>3258.4</v>
          </cell>
        </row>
        <row r="9">
          <cell r="A9" t="str">
            <v>О4100000000</v>
          </cell>
          <cell r="B9" t="str">
            <v>обласний бюджет Днiпропетровської області</v>
          </cell>
          <cell r="C9">
            <v>8288.7270000000008</v>
          </cell>
          <cell r="D9">
            <v>20991.351999999999</v>
          </cell>
          <cell r="E9">
            <v>16903.654999999999</v>
          </cell>
          <cell r="F9">
            <v>23535.787</v>
          </cell>
          <cell r="G9">
            <v>12935.2</v>
          </cell>
        </row>
        <row r="10">
          <cell r="A10" t="str">
            <v>О5100000000</v>
          </cell>
          <cell r="B10" t="str">
            <v>обласний бюджет Донецької області</v>
          </cell>
          <cell r="C10">
            <v>11729.522000000001</v>
          </cell>
          <cell r="D10">
            <v>19530.755000000001</v>
          </cell>
          <cell r="E10">
            <v>19355.436000000002</v>
          </cell>
          <cell r="F10">
            <v>26008.7</v>
          </cell>
          <cell r="G10">
            <v>15778.6</v>
          </cell>
        </row>
        <row r="11">
          <cell r="A11" t="str">
            <v>О6100000000</v>
          </cell>
          <cell r="B11" t="str">
            <v>обласний бюджет Житомирської області</v>
          </cell>
          <cell r="C11">
            <v>3202.2750000000001</v>
          </cell>
          <cell r="D11">
            <v>6561.0010000000002</v>
          </cell>
          <cell r="E11">
            <v>5316.2150000000001</v>
          </cell>
          <cell r="F11">
            <v>7407.8</v>
          </cell>
          <cell r="G11">
            <v>4605.7</v>
          </cell>
        </row>
        <row r="12">
          <cell r="A12" t="str">
            <v>О7100000000</v>
          </cell>
          <cell r="B12" t="str">
            <v>обласний бюджет Закарпатської області</v>
          </cell>
          <cell r="C12">
            <v>1513.9649999999999</v>
          </cell>
          <cell r="D12">
            <v>1806.577</v>
          </cell>
          <cell r="E12">
            <v>4712.2439999999997</v>
          </cell>
          <cell r="F12">
            <v>4277.8</v>
          </cell>
          <cell r="G12">
            <v>1586.9</v>
          </cell>
        </row>
        <row r="13">
          <cell r="A13" t="str">
            <v>О8100000000</v>
          </cell>
          <cell r="B13" t="str">
            <v>обласний бюджет Запорiзької області</v>
          </cell>
          <cell r="C13">
            <v>3867.2069999999999</v>
          </cell>
          <cell r="D13">
            <v>7903.7089999999998</v>
          </cell>
          <cell r="E13">
            <v>7399.4160000000002</v>
          </cell>
          <cell r="F13">
            <v>9874.5</v>
          </cell>
          <cell r="G13">
            <v>7155.4</v>
          </cell>
        </row>
        <row r="14">
          <cell r="A14" t="str">
            <v>О9100000000</v>
          </cell>
          <cell r="B14" t="str">
            <v>обласний бюджет Iвано-Франкiвської області</v>
          </cell>
          <cell r="C14">
            <v>3578.223</v>
          </cell>
          <cell r="D14">
            <v>5867.2309999999998</v>
          </cell>
          <cell r="E14">
            <v>6297.893</v>
          </cell>
          <cell r="F14">
            <v>9563.7000000000007</v>
          </cell>
          <cell r="G14">
            <v>3616.2</v>
          </cell>
        </row>
        <row r="15">
          <cell r="A15">
            <v>10100000000</v>
          </cell>
          <cell r="B15" t="str">
            <v>обласний бюджет Київської області</v>
          </cell>
          <cell r="C15">
            <v>10302.385</v>
          </cell>
          <cell r="D15">
            <v>16146.352999999999</v>
          </cell>
          <cell r="E15">
            <v>13833.255999999999</v>
          </cell>
          <cell r="F15">
            <v>18290.400000000001</v>
          </cell>
          <cell r="G15">
            <v>7404.9</v>
          </cell>
        </row>
        <row r="16">
          <cell r="A16">
            <v>11100000000</v>
          </cell>
          <cell r="B16" t="str">
            <v>обласний бюджет Кiровоградської області</v>
          </cell>
          <cell r="C16">
            <v>3580.96</v>
          </cell>
          <cell r="D16">
            <v>4993.7330000000002</v>
          </cell>
          <cell r="E16">
            <v>3976.05</v>
          </cell>
          <cell r="F16">
            <v>7419.8</v>
          </cell>
          <cell r="G16">
            <v>5284.3</v>
          </cell>
        </row>
        <row r="17">
          <cell r="A17">
            <v>12100000000</v>
          </cell>
          <cell r="B17" t="str">
            <v>обласний бюджет Луганської області</v>
          </cell>
          <cell r="C17">
            <v>2843.239</v>
          </cell>
          <cell r="D17">
            <v>8978.6</v>
          </cell>
          <cell r="E17">
            <v>6927.87</v>
          </cell>
          <cell r="F17">
            <v>9087.1</v>
          </cell>
          <cell r="G17">
            <v>6148.4</v>
          </cell>
        </row>
        <row r="18">
          <cell r="A18">
            <v>13100000000</v>
          </cell>
          <cell r="B18" t="str">
            <v>обласний бюджет Львiвської області</v>
          </cell>
          <cell r="C18">
            <v>13665.8</v>
          </cell>
          <cell r="D18">
            <v>12546.388000000001</v>
          </cell>
          <cell r="E18">
            <v>13924.588</v>
          </cell>
          <cell r="F18">
            <v>16320</v>
          </cell>
          <cell r="G18">
            <v>5542.7</v>
          </cell>
        </row>
        <row r="19">
          <cell r="A19">
            <v>14100000000</v>
          </cell>
          <cell r="B19" t="str">
            <v>обласний бюджет Миколаївської області</v>
          </cell>
          <cell r="C19">
            <v>1582.5519999999999</v>
          </cell>
          <cell r="D19">
            <v>4228.6229999999996</v>
          </cell>
          <cell r="E19">
            <v>4112.8190000000004</v>
          </cell>
          <cell r="F19">
            <v>5079.6000000000004</v>
          </cell>
          <cell r="G19">
            <v>4261.3</v>
          </cell>
        </row>
        <row r="20">
          <cell r="A20">
            <v>15100000000</v>
          </cell>
          <cell r="B20" t="str">
            <v>обласний бюджет Одеської області</v>
          </cell>
          <cell r="C20">
            <v>3570.1010000000001</v>
          </cell>
          <cell r="D20">
            <v>8569.5969999999998</v>
          </cell>
          <cell r="E20">
            <v>7127.8249999999998</v>
          </cell>
          <cell r="F20">
            <v>11636.5</v>
          </cell>
          <cell r="G20">
            <v>10163.4</v>
          </cell>
        </row>
        <row r="21">
          <cell r="A21">
            <v>16100000000</v>
          </cell>
          <cell r="B21" t="str">
            <v>обласний бюджет Полтавської області</v>
          </cell>
          <cell r="C21">
            <v>5666.1139999999996</v>
          </cell>
          <cell r="D21">
            <v>6422.4319999999998</v>
          </cell>
          <cell r="E21">
            <v>7489.7539999999999</v>
          </cell>
          <cell r="F21">
            <v>15258.1</v>
          </cell>
          <cell r="G21">
            <v>5827</v>
          </cell>
        </row>
        <row r="22">
          <cell r="A22">
            <v>17100000000</v>
          </cell>
          <cell r="B22" t="str">
            <v>обласний бюджет Рiвненської області</v>
          </cell>
          <cell r="C22">
            <v>1969.902</v>
          </cell>
          <cell r="D22">
            <v>3336.444</v>
          </cell>
          <cell r="E22">
            <v>5380.4470000000001</v>
          </cell>
          <cell r="F22">
            <v>5543.9</v>
          </cell>
          <cell r="G22">
            <v>2982.7</v>
          </cell>
        </row>
        <row r="23">
          <cell r="A23">
            <v>18100000000</v>
          </cell>
          <cell r="B23" t="str">
            <v>обласний бюджет Сумської області</v>
          </cell>
          <cell r="C23">
            <v>4169.5280000000002</v>
          </cell>
          <cell r="D23">
            <v>3622.9929999999999</v>
          </cell>
          <cell r="E23">
            <v>7895.424</v>
          </cell>
          <cell r="F23">
            <v>8377.1</v>
          </cell>
          <cell r="G23">
            <v>4032.7</v>
          </cell>
        </row>
        <row r="24">
          <cell r="A24">
            <v>19100000000</v>
          </cell>
          <cell r="B24" t="str">
            <v>обласний бюджет Тернопiльської області</v>
          </cell>
          <cell r="C24">
            <v>3701.9160000000002</v>
          </cell>
          <cell r="D24">
            <v>4896.8559999999998</v>
          </cell>
          <cell r="E24">
            <v>5147.2650000000003</v>
          </cell>
          <cell r="F24">
            <v>6839.9</v>
          </cell>
          <cell r="G24">
            <v>1830.2</v>
          </cell>
        </row>
        <row r="25">
          <cell r="A25">
            <v>20100000000</v>
          </cell>
          <cell r="B25" t="str">
            <v>обласний бюджет Харкiвської області</v>
          </cell>
          <cell r="C25">
            <v>8386.9330000000009</v>
          </cell>
          <cell r="D25">
            <v>11698.075000000001</v>
          </cell>
          <cell r="E25">
            <v>14592.047</v>
          </cell>
          <cell r="F25">
            <v>27208.2</v>
          </cell>
          <cell r="G25">
            <v>13691.3</v>
          </cell>
        </row>
        <row r="26">
          <cell r="A26">
            <v>21100000000</v>
          </cell>
          <cell r="B26" t="str">
            <v>обласний бюджет Херсонської області</v>
          </cell>
          <cell r="C26">
            <v>2200.9679999999998</v>
          </cell>
          <cell r="D26">
            <v>3252.5390000000002</v>
          </cell>
          <cell r="E26">
            <v>3255.58</v>
          </cell>
          <cell r="F26">
            <v>5299.7</v>
          </cell>
          <cell r="G26">
            <v>3272.2</v>
          </cell>
        </row>
        <row r="27">
          <cell r="A27">
            <v>22100000000</v>
          </cell>
          <cell r="B27" t="str">
            <v>обласний бюджет Хмельницької області</v>
          </cell>
          <cell r="C27">
            <v>4049.5320000000002</v>
          </cell>
          <cell r="D27">
            <v>6627.4</v>
          </cell>
          <cell r="E27">
            <v>4533.01</v>
          </cell>
          <cell r="F27">
            <v>8290.9</v>
          </cell>
          <cell r="G27">
            <v>5960.3</v>
          </cell>
        </row>
        <row r="28">
          <cell r="A28">
            <v>23100000000</v>
          </cell>
          <cell r="B28" t="str">
            <v>обласний бюджет Черкаської області</v>
          </cell>
          <cell r="C28">
            <v>5316.2910000000002</v>
          </cell>
          <cell r="D28">
            <v>6217.3370000000004</v>
          </cell>
          <cell r="E28">
            <v>6195.89</v>
          </cell>
          <cell r="F28">
            <v>10165</v>
          </cell>
          <cell r="G28">
            <v>4770.5</v>
          </cell>
        </row>
        <row r="29">
          <cell r="A29">
            <v>24100000000</v>
          </cell>
          <cell r="B29" t="str">
            <v>обласний бюджет Чернiвецької області</v>
          </cell>
          <cell r="C29">
            <v>1761.75</v>
          </cell>
          <cell r="D29">
            <v>2010.7829999999999</v>
          </cell>
          <cell r="E29">
            <v>1999.8030000000001</v>
          </cell>
          <cell r="F29">
            <v>3410.4</v>
          </cell>
          <cell r="G29">
            <v>2092.5</v>
          </cell>
        </row>
        <row r="30">
          <cell r="A30">
            <v>25100000000</v>
          </cell>
          <cell r="B30" t="str">
            <v>обласний бюджет Чернiгiвецької області</v>
          </cell>
          <cell r="C30">
            <v>4501.0339999999997</v>
          </cell>
          <cell r="D30">
            <v>5828.5460000000003</v>
          </cell>
          <cell r="E30">
            <v>5312.768</v>
          </cell>
          <cell r="F30">
            <v>8541</v>
          </cell>
          <cell r="G30">
            <v>4831.6000000000004</v>
          </cell>
        </row>
        <row r="31">
          <cell r="A31">
            <v>26000000000</v>
          </cell>
          <cell r="B31" t="str">
            <v>м.Київ</v>
          </cell>
          <cell r="C31">
            <v>4478.4290000000001</v>
          </cell>
          <cell r="D31">
            <v>7686.2479999999996</v>
          </cell>
          <cell r="E31">
            <v>8581.6080000000002</v>
          </cell>
          <cell r="F31">
            <v>12592.5</v>
          </cell>
          <cell r="G31">
            <v>10211.1</v>
          </cell>
        </row>
        <row r="32">
          <cell r="A32">
            <v>27000000000</v>
          </cell>
          <cell r="B32" t="str">
            <v>м.Севастополь</v>
          </cell>
          <cell r="C32">
            <v>656.43700000000001</v>
          </cell>
          <cell r="D32">
            <v>1870.8869999999999</v>
          </cell>
          <cell r="E32">
            <v>1073.652</v>
          </cell>
          <cell r="F32">
            <v>1527.6130000000001</v>
          </cell>
          <cell r="G32">
            <v>1254.8</v>
          </cell>
        </row>
        <row r="33">
          <cell r="B33" t="str">
            <v xml:space="preserve">Всього </v>
          </cell>
          <cell r="C33">
            <v>126052.70000000001</v>
          </cell>
          <cell r="D33">
            <v>196276.74499999997</v>
          </cell>
          <cell r="E33">
            <v>196100.90000000005</v>
          </cell>
          <cell r="F33">
            <v>281270.80000000005</v>
          </cell>
          <cell r="G33">
            <v>158658.49999999997</v>
          </cell>
        </row>
        <row r="38">
          <cell r="C38">
            <v>126052.7</v>
          </cell>
          <cell r="D38">
            <v>196276.74499999997</v>
          </cell>
          <cell r="E38">
            <v>196100.9</v>
          </cell>
          <cell r="F38">
            <v>281270.8</v>
          </cell>
          <cell r="G38">
            <v>158658.5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</sheetDataSet>
  </externalBook>
</externalLink>
</file>

<file path=xl/externalLinks/externalLink27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28.xml><?xml version="1.0" encoding="utf-8"?>
<externalLink xmlns="http://schemas.openxmlformats.org/spreadsheetml/2006/main">
  <externalBook xmlns:r="http://schemas.openxmlformats.org/officeDocument/2006/relationships" r:id="rId1">
    <sheetNames>
      <sheetName val="БАЗА  "/>
      <sheetName val="ВАТ"/>
      <sheetName val="ВАТ_фил"/>
      <sheetName val="383,40ч"/>
      <sheetName val="383,40т"/>
      <sheetName val="686,00"/>
      <sheetName val="област"/>
      <sheetName val="Сторно"/>
      <sheetName val="Пряма_труба"/>
      <sheetName val="БАЗА   (2)"/>
      <sheetName val="БАЗА   (3)"/>
      <sheetName val="БАЗА   (5)"/>
      <sheetName val="БАЗА   (4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9.xml><?xml version="1.0" encoding="utf-8"?>
<externalLink xmlns="http://schemas.openxmlformats.org/spreadsheetml/2006/main">
  <externalBook xmlns:r="http://schemas.openxmlformats.org/officeDocument/2006/relationships" r:id="rId1">
    <sheetNames>
      <sheetName val="1993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0.xml><?xml version="1.0" encoding="utf-8"?>
<externalLink xmlns="http://schemas.openxmlformats.org/spreadsheetml/2006/main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31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2">
          <cell r="F2" t="str">
            <v>Компания "Мама"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2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6">
          <cell r="E6" t="str">
            <v>31 декабря 2005 года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3.xml><?xml version="1.0" encoding="utf-8"?>
<externalLink xmlns="http://schemas.openxmlformats.org/spreadsheetml/2006/main">
  <externalBook xmlns:r="http://schemas.openxmlformats.org/officeDocument/2006/relationships" r:id="rId1">
    <sheetNames>
      <sheetName val="Inform"/>
    </sheetNames>
    <sheetDataSet>
      <sheetData sheetId="0" refreshError="1"/>
    </sheetDataSet>
  </externalBook>
</externalLink>
</file>

<file path=xl/externalLinks/externalLink34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1)423+424"/>
      <sheetName val="Chart_of_accs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35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реестр заявок"/>
      <sheetName val="ЗКЛ"/>
      <sheetName val="реестр_заявок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36.xml><?xml version="1.0" encoding="utf-8"?>
<externalLink xmlns="http://schemas.openxmlformats.org/spreadsheetml/2006/main">
  <externalBook xmlns:r="http://schemas.openxmlformats.org/officeDocument/2006/relationships" r:id="rId1">
    <sheetNames>
      <sheetName val="БАЗА  "/>
      <sheetName val="ВАТ"/>
      <sheetName val="ВАТ_фил"/>
      <sheetName val="210"/>
      <sheetName val="241,5"/>
      <sheetName val="област"/>
      <sheetName val="Сторно"/>
      <sheetName val="Пряма_труба"/>
      <sheetName val="БАЗА   (2)"/>
      <sheetName val="БАЗА   (3)"/>
      <sheetName val="БАЗА   (4)"/>
      <sheetName val="БАЗА   (5)"/>
      <sheetName val="БАЗА   (6)"/>
      <sheetName val="БАЗА   (7)"/>
      <sheetName val="БАЗА   (8)"/>
      <sheetName val="БАЗА   (9)"/>
      <sheetName val="БАЗА   (10)"/>
      <sheetName val="БАЗА   (12)"/>
      <sheetName val="БАЗА   (11)"/>
      <sheetName val="БАЗА   (13)"/>
      <sheetName val="БАЗА   (14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черн.фил"/>
      <sheetName val="Джурчи"/>
      <sheetName val="УГВ"/>
      <sheetName val="ЧорНГ"/>
      <sheetName val="Додаток 1"/>
      <sheetName val="Додаток2"/>
      <sheetName val="Графік"/>
      <sheetName val="ГрОДА"/>
      <sheetName val="Мфілія"/>
      <sheetName val="Харків"/>
      <sheetName val="Донецьк"/>
      <sheetName val="Черкас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Inform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43"/>
  </sheetPr>
  <dimension ref="A1:L496"/>
  <sheetViews>
    <sheetView tabSelected="1" topLeftCell="B160" zoomScale="70" zoomScaleNormal="70" zoomScaleSheetLayoutView="65" workbookViewId="0">
      <selection activeCell="D95" sqref="D95"/>
    </sheetView>
  </sheetViews>
  <sheetFormatPr defaultRowHeight="18.75"/>
  <cols>
    <col min="1" max="1" width="86.140625" style="3" customWidth="1"/>
    <col min="2" max="2" width="17.140625" style="25" customWidth="1"/>
    <col min="3" max="6" width="30.7109375" style="25" customWidth="1"/>
    <col min="7" max="7" width="25.7109375" style="25" customWidth="1"/>
    <col min="8" max="8" width="21.7109375" style="25" customWidth="1"/>
    <col min="9" max="9" width="10" style="3" customWidth="1"/>
    <col min="10" max="10" width="9.5703125" style="3" customWidth="1"/>
    <col min="11" max="16384" width="9.140625" style="3"/>
  </cols>
  <sheetData>
    <row r="1" spans="1:12" ht="18.75" customHeight="1">
      <c r="B1" s="22"/>
      <c r="C1" s="22"/>
      <c r="D1" s="22"/>
      <c r="E1" s="3"/>
      <c r="F1" s="213" t="s">
        <v>166</v>
      </c>
      <c r="G1" s="213"/>
      <c r="H1" s="213"/>
      <c r="I1" s="119"/>
      <c r="J1" s="119"/>
      <c r="K1" s="119"/>
      <c r="L1" s="119"/>
    </row>
    <row r="2" spans="1:12" ht="18.75" customHeight="1">
      <c r="A2" s="77"/>
      <c r="E2" s="3"/>
      <c r="F2" s="213" t="s">
        <v>97</v>
      </c>
      <c r="G2" s="213"/>
      <c r="H2" s="213"/>
      <c r="I2" s="119"/>
      <c r="J2" s="119"/>
      <c r="K2" s="119"/>
      <c r="L2" s="119"/>
    </row>
    <row r="3" spans="1:12" ht="18.75" customHeight="1">
      <c r="A3" s="25"/>
      <c r="E3" s="76"/>
      <c r="F3" s="213" t="s">
        <v>182</v>
      </c>
      <c r="G3" s="213"/>
      <c r="H3" s="213"/>
      <c r="I3" s="119"/>
      <c r="J3" s="119"/>
      <c r="K3" s="119"/>
      <c r="L3" s="119"/>
    </row>
    <row r="4" spans="1:12" ht="18.75" customHeight="1">
      <c r="A4" s="25"/>
      <c r="E4" s="76"/>
      <c r="F4" s="213" t="s">
        <v>468</v>
      </c>
      <c r="G4" s="213"/>
      <c r="H4" s="213"/>
      <c r="I4" s="119"/>
      <c r="J4" s="119"/>
      <c r="K4" s="119"/>
      <c r="L4" s="119"/>
    </row>
    <row r="5" spans="1:12" ht="18.75" customHeight="1">
      <c r="A5" s="25"/>
      <c r="E5" s="76"/>
      <c r="F5" s="111"/>
      <c r="G5" s="76"/>
      <c r="H5" s="76"/>
      <c r="I5" s="119"/>
      <c r="J5" s="119"/>
      <c r="K5" s="119"/>
      <c r="L5" s="119"/>
    </row>
    <row r="6" spans="1:12" ht="18.75" customHeight="1">
      <c r="A6" s="25"/>
      <c r="E6" s="76"/>
      <c r="F6" s="76"/>
      <c r="G6" s="76"/>
      <c r="H6" s="76"/>
      <c r="I6" s="119"/>
      <c r="J6" s="119"/>
      <c r="K6" s="119"/>
      <c r="L6" s="119"/>
    </row>
    <row r="7" spans="1:12" ht="18.75" customHeight="1">
      <c r="A7" s="25"/>
      <c r="E7" s="76"/>
      <c r="F7" s="76"/>
      <c r="G7" s="76"/>
      <c r="H7" s="76"/>
      <c r="I7" s="119"/>
      <c r="J7" s="119"/>
      <c r="K7" s="119"/>
      <c r="L7" s="119"/>
    </row>
    <row r="8" spans="1:12">
      <c r="B8" s="4"/>
      <c r="C8" s="4"/>
      <c r="D8" s="4"/>
      <c r="F8" s="111"/>
      <c r="H8" s="6" t="s">
        <v>467</v>
      </c>
    </row>
    <row r="9" spans="1:12" ht="20.100000000000001" customHeight="1">
      <c r="A9" s="73"/>
      <c r="B9" s="210"/>
      <c r="C9" s="210"/>
      <c r="D9" s="210"/>
      <c r="E9" s="210"/>
      <c r="F9" s="74"/>
      <c r="G9" s="41" t="s">
        <v>121</v>
      </c>
      <c r="H9" s="144">
        <v>2021</v>
      </c>
    </row>
    <row r="10" spans="1:12" ht="20.100000000000001" customHeight="1">
      <c r="A10" s="78" t="s">
        <v>14</v>
      </c>
      <c r="B10" s="210" t="s">
        <v>440</v>
      </c>
      <c r="C10" s="210"/>
      <c r="D10" s="210"/>
      <c r="E10" s="210"/>
      <c r="F10" s="80"/>
      <c r="G10" s="15" t="s">
        <v>116</v>
      </c>
      <c r="H10" s="144">
        <v>33467090</v>
      </c>
    </row>
    <row r="11" spans="1:12" ht="20.100000000000001" customHeight="1">
      <c r="A11" s="73" t="s">
        <v>15</v>
      </c>
      <c r="B11" s="210"/>
      <c r="C11" s="210"/>
      <c r="D11" s="210"/>
      <c r="E11" s="210"/>
      <c r="F11" s="74"/>
      <c r="G11" s="15" t="s">
        <v>115</v>
      </c>
      <c r="H11" s="144"/>
    </row>
    <row r="12" spans="1:12" ht="20.100000000000001" customHeight="1">
      <c r="A12" s="73" t="s">
        <v>20</v>
      </c>
      <c r="B12" s="210" t="s">
        <v>460</v>
      </c>
      <c r="C12" s="210"/>
      <c r="D12" s="210"/>
      <c r="E12" s="210"/>
      <c r="F12" s="74"/>
      <c r="G12" s="15" t="s">
        <v>114</v>
      </c>
      <c r="H12" s="144">
        <v>5610700000</v>
      </c>
    </row>
    <row r="13" spans="1:12" ht="20.100000000000001" customHeight="1">
      <c r="A13" s="78" t="s">
        <v>67</v>
      </c>
      <c r="B13" s="210" t="s">
        <v>461</v>
      </c>
      <c r="C13" s="210"/>
      <c r="D13" s="210"/>
      <c r="E13" s="210"/>
      <c r="F13" s="80"/>
      <c r="G13" s="15" t="s">
        <v>9</v>
      </c>
      <c r="H13" s="144"/>
    </row>
    <row r="14" spans="1:12" ht="20.100000000000001" customHeight="1">
      <c r="A14" s="78" t="s">
        <v>17</v>
      </c>
      <c r="B14" s="210"/>
      <c r="C14" s="210"/>
      <c r="D14" s="210"/>
      <c r="E14" s="210"/>
      <c r="F14" s="80"/>
      <c r="G14" s="15" t="s">
        <v>8</v>
      </c>
      <c r="H14" s="144"/>
    </row>
    <row r="15" spans="1:12" ht="20.100000000000001" customHeight="1">
      <c r="A15" s="78" t="s">
        <v>16</v>
      </c>
      <c r="B15" s="210" t="s">
        <v>462</v>
      </c>
      <c r="C15" s="210"/>
      <c r="D15" s="210"/>
      <c r="E15" s="210"/>
      <c r="F15" s="80"/>
      <c r="G15" s="15" t="s">
        <v>10</v>
      </c>
      <c r="H15" s="144" t="s">
        <v>446</v>
      </c>
    </row>
    <row r="16" spans="1:12" ht="20.100000000000001" customHeight="1">
      <c r="A16" s="78" t="s">
        <v>393</v>
      </c>
      <c r="B16" s="210"/>
      <c r="C16" s="210"/>
      <c r="D16" s="210"/>
      <c r="E16" s="210"/>
      <c r="F16" s="210" t="s">
        <v>141</v>
      </c>
      <c r="G16" s="212"/>
      <c r="H16" s="209"/>
    </row>
    <row r="17" spans="1:8" ht="20.100000000000001" customHeight="1">
      <c r="A17" s="78" t="s">
        <v>21</v>
      </c>
      <c r="B17" s="210" t="s">
        <v>463</v>
      </c>
      <c r="C17" s="210"/>
      <c r="D17" s="210"/>
      <c r="E17" s="210"/>
      <c r="F17" s="210" t="s">
        <v>142</v>
      </c>
      <c r="G17" s="211"/>
      <c r="H17" s="12"/>
    </row>
    <row r="18" spans="1:8" ht="20.100000000000001" customHeight="1">
      <c r="A18" s="78" t="s">
        <v>96</v>
      </c>
      <c r="B18" s="210">
        <v>3</v>
      </c>
      <c r="C18" s="210"/>
      <c r="D18" s="210"/>
      <c r="E18" s="210"/>
      <c r="F18" s="79"/>
      <c r="G18" s="79"/>
      <c r="H18" s="79"/>
    </row>
    <row r="19" spans="1:8" ht="20.100000000000001" customHeight="1">
      <c r="A19" s="73" t="s">
        <v>11</v>
      </c>
      <c r="B19" s="210" t="s">
        <v>464</v>
      </c>
      <c r="C19" s="210"/>
      <c r="D19" s="210"/>
      <c r="E19" s="210"/>
      <c r="F19" s="75"/>
      <c r="G19" s="75"/>
      <c r="H19" s="75"/>
    </row>
    <row r="20" spans="1:8" ht="20.100000000000001" customHeight="1">
      <c r="A20" s="78" t="s">
        <v>12</v>
      </c>
      <c r="B20" s="210" t="s">
        <v>465</v>
      </c>
      <c r="C20" s="210"/>
      <c r="D20" s="210"/>
      <c r="E20" s="210"/>
      <c r="F20" s="79"/>
      <c r="G20" s="79"/>
      <c r="H20" s="79"/>
    </row>
    <row r="21" spans="1:8" ht="20.100000000000001" customHeight="1">
      <c r="A21" s="73" t="s">
        <v>13</v>
      </c>
      <c r="B21" s="210" t="s">
        <v>466</v>
      </c>
      <c r="C21" s="210"/>
      <c r="D21" s="210"/>
      <c r="E21" s="210"/>
      <c r="F21" s="75"/>
      <c r="G21" s="75"/>
      <c r="H21" s="75"/>
    </row>
    <row r="22" spans="1:8" ht="19.5" customHeight="1">
      <c r="A22" s="76"/>
      <c r="B22" s="3"/>
      <c r="C22" s="3"/>
      <c r="D22" s="3"/>
      <c r="E22" s="3"/>
      <c r="F22" s="3"/>
      <c r="G22" s="3"/>
      <c r="H22" s="3"/>
    </row>
    <row r="23" spans="1:8" ht="19.5" customHeight="1">
      <c r="A23" s="223" t="s">
        <v>167</v>
      </c>
      <c r="B23" s="223"/>
      <c r="C23" s="223"/>
      <c r="D23" s="223"/>
      <c r="E23" s="223"/>
      <c r="F23" s="223"/>
      <c r="G23" s="223"/>
      <c r="H23" s="223"/>
    </row>
    <row r="24" spans="1:8">
      <c r="A24" s="223" t="s">
        <v>168</v>
      </c>
      <c r="B24" s="223"/>
      <c r="C24" s="223"/>
      <c r="D24" s="223"/>
      <c r="E24" s="223"/>
      <c r="F24" s="223"/>
      <c r="G24" s="223"/>
      <c r="H24" s="223"/>
    </row>
    <row r="25" spans="1:8">
      <c r="A25" s="226" t="s">
        <v>445</v>
      </c>
      <c r="B25" s="223"/>
      <c r="C25" s="223"/>
      <c r="D25" s="223"/>
      <c r="E25" s="223"/>
      <c r="F25" s="223"/>
      <c r="G25" s="223"/>
      <c r="H25" s="223"/>
    </row>
    <row r="26" spans="1:8">
      <c r="A26" s="234" t="s">
        <v>169</v>
      </c>
      <c r="B26" s="234"/>
      <c r="C26" s="234"/>
      <c r="D26" s="234"/>
      <c r="E26" s="234"/>
      <c r="F26" s="234"/>
      <c r="G26" s="234"/>
      <c r="H26" s="234"/>
    </row>
    <row r="27" spans="1:8" ht="9" customHeight="1">
      <c r="A27" s="13"/>
      <c r="B27" s="13"/>
      <c r="C27" s="13"/>
      <c r="D27" s="13"/>
      <c r="E27" s="13"/>
      <c r="F27" s="13"/>
      <c r="G27" s="13"/>
      <c r="H27" s="13"/>
    </row>
    <row r="28" spans="1:8">
      <c r="A28" s="223" t="s">
        <v>148</v>
      </c>
      <c r="B28" s="223"/>
      <c r="C28" s="223"/>
      <c r="D28" s="223"/>
      <c r="E28" s="223"/>
      <c r="F28" s="223"/>
      <c r="G28" s="223"/>
      <c r="H28" s="223"/>
    </row>
    <row r="29" spans="1:8" ht="12" customHeight="1">
      <c r="B29" s="27"/>
      <c r="C29" s="27"/>
      <c r="D29" s="27"/>
      <c r="E29" s="27"/>
      <c r="F29" s="27"/>
      <c r="G29" s="27"/>
      <c r="H29" s="27"/>
    </row>
    <row r="30" spans="1:8" ht="43.5" customHeight="1">
      <c r="A30" s="233" t="s">
        <v>201</v>
      </c>
      <c r="B30" s="224" t="s">
        <v>18</v>
      </c>
      <c r="C30" s="224" t="s">
        <v>164</v>
      </c>
      <c r="D30" s="224"/>
      <c r="E30" s="225" t="s">
        <v>389</v>
      </c>
      <c r="F30" s="225"/>
      <c r="G30" s="225"/>
      <c r="H30" s="225"/>
    </row>
    <row r="31" spans="1:8" ht="44.25" customHeight="1">
      <c r="A31" s="233"/>
      <c r="B31" s="224"/>
      <c r="C31" s="7" t="s">
        <v>188</v>
      </c>
      <c r="D31" s="7" t="s">
        <v>189</v>
      </c>
      <c r="E31" s="71" t="s">
        <v>190</v>
      </c>
      <c r="F31" s="71" t="s">
        <v>177</v>
      </c>
      <c r="G31" s="71" t="s">
        <v>196</v>
      </c>
      <c r="H31" s="71" t="s">
        <v>197</v>
      </c>
    </row>
    <row r="32" spans="1:8" ht="19.5" thickBot="1">
      <c r="A32" s="6">
        <v>1</v>
      </c>
      <c r="B32" s="7">
        <v>2</v>
      </c>
      <c r="C32" s="6">
        <v>3</v>
      </c>
      <c r="D32" s="7">
        <v>4</v>
      </c>
      <c r="E32" s="6">
        <v>5</v>
      </c>
      <c r="F32" s="7">
        <v>6</v>
      </c>
      <c r="G32" s="6">
        <v>7</v>
      </c>
      <c r="H32" s="7">
        <v>8</v>
      </c>
    </row>
    <row r="33" spans="1:8" s="5" customFormat="1" ht="19.5" thickBot="1">
      <c r="A33" s="220" t="s">
        <v>89</v>
      </c>
      <c r="B33" s="221"/>
      <c r="C33" s="221"/>
      <c r="D33" s="221"/>
      <c r="E33" s="221"/>
      <c r="F33" s="221"/>
      <c r="G33" s="221"/>
      <c r="H33" s="222"/>
    </row>
    <row r="34" spans="1:8" s="5" customFormat="1" ht="20.100000000000001" customHeight="1">
      <c r="A34" s="120" t="s">
        <v>149</v>
      </c>
      <c r="B34" s="116">
        <v>1000</v>
      </c>
      <c r="C34" s="174">
        <f>'I. Фін результат'!C7</f>
        <v>144.6</v>
      </c>
      <c r="D34" s="174">
        <f>'I. Фін результат'!D7</f>
        <v>186.3</v>
      </c>
      <c r="E34" s="174">
        <f>'I. Фін результат'!E7</f>
        <v>84.6</v>
      </c>
      <c r="F34" s="174">
        <f>'I. Фін результат'!F7</f>
        <v>94.7</v>
      </c>
      <c r="G34" s="174">
        <f>F34-E34</f>
        <v>10.100000000000009</v>
      </c>
      <c r="H34" s="175">
        <f>(F34/E34)*100</f>
        <v>111.93853427895981</v>
      </c>
    </row>
    <row r="35" spans="1:8" s="5" customFormat="1" ht="20.100000000000001" customHeight="1">
      <c r="A35" s="85" t="s">
        <v>133</v>
      </c>
      <c r="B35" s="7">
        <v>1010</v>
      </c>
      <c r="C35" s="174">
        <f>'I. Фін результат'!C8</f>
        <v>-69.400000000000006</v>
      </c>
      <c r="D35" s="174">
        <f>'I. Фін результат'!D8</f>
        <v>-108.69999999999999</v>
      </c>
      <c r="E35" s="174">
        <f>'I. Фін результат'!E8</f>
        <v>-48.9</v>
      </c>
      <c r="F35" s="174">
        <f>'I. Фін результат'!F8</f>
        <v>-54.999999999999993</v>
      </c>
      <c r="G35" s="164">
        <f>F35-E35</f>
        <v>-6.0999999999999943</v>
      </c>
      <c r="H35" s="175">
        <f>(F35/E35)*100</f>
        <v>112.47443762781184</v>
      </c>
    </row>
    <row r="36" spans="1:8" s="5" customFormat="1" ht="20.100000000000001" customHeight="1">
      <c r="A36" s="86" t="s">
        <v>191</v>
      </c>
      <c r="B36" s="7">
        <v>1020</v>
      </c>
      <c r="C36" s="167">
        <f>SUM(C34:C35)</f>
        <v>75.199999999999989</v>
      </c>
      <c r="D36" s="167">
        <f>SUM(D34:D35)</f>
        <v>77.600000000000023</v>
      </c>
      <c r="E36" s="167">
        <f>SUM(E34:E35)</f>
        <v>35.699999999999996</v>
      </c>
      <c r="F36" s="167">
        <f>SUM(F34:F35)</f>
        <v>39.70000000000001</v>
      </c>
      <c r="G36" s="168">
        <f t="shared" ref="G36:G80" si="0">F36-E36</f>
        <v>4.0000000000000142</v>
      </c>
      <c r="H36" s="176">
        <f>(F36/E36)*100</f>
        <v>111.20448179271713</v>
      </c>
    </row>
    <row r="37" spans="1:8" s="5" customFormat="1" ht="20.100000000000001" customHeight="1">
      <c r="A37" s="85" t="s">
        <v>159</v>
      </c>
      <c r="B37" s="9">
        <v>1030</v>
      </c>
      <c r="C37" s="174">
        <f>'I. Фін результат'!C18</f>
        <v>-54.2</v>
      </c>
      <c r="D37" s="174">
        <f>'I. Фін результат'!D18</f>
        <v>-75.5</v>
      </c>
      <c r="E37" s="174">
        <f>'I. Фін результат'!E18</f>
        <v>-35.5</v>
      </c>
      <c r="F37" s="174">
        <f>'I. Фін результат'!F18</f>
        <v>-38.900000000000006</v>
      </c>
      <c r="G37" s="164">
        <f t="shared" si="0"/>
        <v>-3.4000000000000057</v>
      </c>
      <c r="H37" s="175">
        <f>(F37/E37)*100</f>
        <v>109.5774647887324</v>
      </c>
    </row>
    <row r="38" spans="1:8" s="5" customFormat="1" ht="20.100000000000001" customHeight="1">
      <c r="A38" s="8" t="s">
        <v>98</v>
      </c>
      <c r="B38" s="9">
        <v>1031</v>
      </c>
      <c r="C38" s="174" t="str">
        <f>'I. Фін результат'!C19</f>
        <v>(    )</v>
      </c>
      <c r="D38" s="174" t="str">
        <f>'I. Фін результат'!D19</f>
        <v>(    )</v>
      </c>
      <c r="E38" s="174" t="str">
        <f>'I. Фін результат'!E19</f>
        <v>(    )</v>
      </c>
      <c r="F38" s="174" t="str">
        <f>'I. Фін результат'!F19</f>
        <v>(    )</v>
      </c>
      <c r="G38" s="164"/>
      <c r="H38" s="175"/>
    </row>
    <row r="39" spans="1:8" s="5" customFormat="1" ht="20.100000000000001" customHeight="1">
      <c r="A39" s="8" t="s">
        <v>151</v>
      </c>
      <c r="B39" s="9">
        <v>1032</v>
      </c>
      <c r="C39" s="174" t="str">
        <f>'I. Фін результат'!C20</f>
        <v>(    )</v>
      </c>
      <c r="D39" s="174" t="str">
        <f>'I. Фін результат'!D20</f>
        <v>(    )</v>
      </c>
      <c r="E39" s="174" t="str">
        <f>'I. Фін результат'!E20</f>
        <v>(    )</v>
      </c>
      <c r="F39" s="174" t="str">
        <f>'I. Фін результат'!F20</f>
        <v>(    )</v>
      </c>
      <c r="G39" s="164"/>
      <c r="H39" s="175"/>
    </row>
    <row r="40" spans="1:8" s="5" customFormat="1" ht="20.100000000000001" customHeight="1">
      <c r="A40" s="8" t="s">
        <v>58</v>
      </c>
      <c r="B40" s="9">
        <v>1033</v>
      </c>
      <c r="C40" s="174" t="str">
        <f>'I. Фін результат'!C21</f>
        <v>(    )</v>
      </c>
      <c r="D40" s="174" t="str">
        <f>'I. Фін результат'!D21</f>
        <v>(    )</v>
      </c>
      <c r="E40" s="174" t="str">
        <f>'I. Фін результат'!E21</f>
        <v>(    )</v>
      </c>
      <c r="F40" s="174" t="str">
        <f>'I. Фін результат'!F21</f>
        <v>(    )</v>
      </c>
      <c r="G40" s="164"/>
      <c r="H40" s="175"/>
    </row>
    <row r="41" spans="1:8" s="5" customFormat="1" ht="20.100000000000001" customHeight="1">
      <c r="A41" s="8" t="s">
        <v>22</v>
      </c>
      <c r="B41" s="9">
        <v>1034</v>
      </c>
      <c r="C41" s="174" t="str">
        <f>'I. Фін результат'!C22</f>
        <v>(    )</v>
      </c>
      <c r="D41" s="174" t="str">
        <f>'I. Фін результат'!D22</f>
        <v>(    )</v>
      </c>
      <c r="E41" s="174" t="str">
        <f>'I. Фін результат'!E22</f>
        <v>(    )</v>
      </c>
      <c r="F41" s="174" t="str">
        <f>'I. Фін результат'!F22</f>
        <v>(    )</v>
      </c>
      <c r="G41" s="164"/>
      <c r="H41" s="175"/>
    </row>
    <row r="42" spans="1:8" s="5" customFormat="1" ht="20.100000000000001" customHeight="1">
      <c r="A42" s="8" t="s">
        <v>23</v>
      </c>
      <c r="B42" s="9">
        <v>1035</v>
      </c>
      <c r="C42" s="174" t="str">
        <f>'I. Фін результат'!C23</f>
        <v>(    )</v>
      </c>
      <c r="D42" s="174" t="str">
        <f>'I. Фін результат'!D23</f>
        <v>(    )</v>
      </c>
      <c r="E42" s="174" t="str">
        <f>'I. Фін результат'!E23</f>
        <v>(    )</v>
      </c>
      <c r="F42" s="174" t="str">
        <f>'I. Фін результат'!F23</f>
        <v>(    )</v>
      </c>
      <c r="G42" s="164"/>
      <c r="H42" s="175"/>
    </row>
    <row r="43" spans="1:8" s="5" customFormat="1" ht="20.100000000000001" customHeight="1">
      <c r="A43" s="85" t="s">
        <v>122</v>
      </c>
      <c r="B43" s="7">
        <v>1060</v>
      </c>
      <c r="C43" s="174">
        <f>'I. Фін результат'!C41</f>
        <v>0</v>
      </c>
      <c r="D43" s="174">
        <f>'I. Фін результат'!D41</f>
        <v>0</v>
      </c>
      <c r="E43" s="174">
        <f>'I. Фін результат'!E41</f>
        <v>0</v>
      </c>
      <c r="F43" s="174">
        <f>'I. Фін результат'!F41</f>
        <v>0</v>
      </c>
      <c r="G43" s="164">
        <f t="shared" si="0"/>
        <v>0</v>
      </c>
      <c r="H43" s="175"/>
    </row>
    <row r="44" spans="1:8" s="5" customFormat="1" ht="20.100000000000001" customHeight="1">
      <c r="A44" s="8" t="s">
        <v>241</v>
      </c>
      <c r="B44" s="9">
        <v>1070</v>
      </c>
      <c r="C44" s="174">
        <f>'I. Фін результат'!C49</f>
        <v>0</v>
      </c>
      <c r="D44" s="174">
        <f>'I. Фін результат'!D49</f>
        <v>0</v>
      </c>
      <c r="E44" s="174">
        <f>'I. Фін результат'!E49</f>
        <v>0</v>
      </c>
      <c r="F44" s="174">
        <f>'I. Фін результат'!F49</f>
        <v>0</v>
      </c>
      <c r="G44" s="164">
        <f t="shared" si="0"/>
        <v>0</v>
      </c>
      <c r="H44" s="175"/>
    </row>
    <row r="45" spans="1:8" s="5" customFormat="1" ht="20.100000000000001" customHeight="1">
      <c r="A45" s="8" t="s">
        <v>156</v>
      </c>
      <c r="B45" s="9">
        <v>1071</v>
      </c>
      <c r="C45" s="174">
        <f>'I. Фін результат'!C50</f>
        <v>0</v>
      </c>
      <c r="D45" s="174">
        <f>'I. Фін результат'!D50</f>
        <v>0</v>
      </c>
      <c r="E45" s="174">
        <f>'I. Фін результат'!E50</f>
        <v>0</v>
      </c>
      <c r="F45" s="174">
        <f>'I. Фін результат'!F50</f>
        <v>0</v>
      </c>
      <c r="G45" s="164">
        <f t="shared" si="0"/>
        <v>0</v>
      </c>
      <c r="H45" s="175"/>
    </row>
    <row r="46" spans="1:8" s="5" customFormat="1" ht="20.100000000000001" customHeight="1">
      <c r="A46" s="8" t="s">
        <v>242</v>
      </c>
      <c r="B46" s="9">
        <v>1072</v>
      </c>
      <c r="C46" s="174">
        <f>'I. Фін результат'!C51</f>
        <v>0</v>
      </c>
      <c r="D46" s="174">
        <f>'I. Фін результат'!D51</f>
        <v>0</v>
      </c>
      <c r="E46" s="174">
        <f>'I. Фін результат'!E51</f>
        <v>0</v>
      </c>
      <c r="F46" s="174">
        <f>'I. Фін результат'!F51</f>
        <v>0</v>
      </c>
      <c r="G46" s="164">
        <f t="shared" si="0"/>
        <v>0</v>
      </c>
      <c r="H46" s="175"/>
    </row>
    <row r="47" spans="1:8" s="5" customFormat="1" ht="20.100000000000001" customHeight="1">
      <c r="A47" s="90" t="s">
        <v>243</v>
      </c>
      <c r="B47" s="9">
        <v>1080</v>
      </c>
      <c r="C47" s="174">
        <f>'I. Фін результат'!C53</f>
        <v>0</v>
      </c>
      <c r="D47" s="174">
        <f>'I. Фін результат'!D53</f>
        <v>0</v>
      </c>
      <c r="E47" s="174">
        <f>'I. Фін результат'!E53</f>
        <v>0</v>
      </c>
      <c r="F47" s="174">
        <f>'I. Фін результат'!F53</f>
        <v>0</v>
      </c>
      <c r="G47" s="164">
        <f t="shared" si="0"/>
        <v>0</v>
      </c>
      <c r="H47" s="175"/>
    </row>
    <row r="48" spans="1:8" s="5" customFormat="1" ht="20.100000000000001" customHeight="1">
      <c r="A48" s="8" t="s">
        <v>156</v>
      </c>
      <c r="B48" s="9">
        <v>1081</v>
      </c>
      <c r="C48" s="174" t="str">
        <f>'I. Фін результат'!C54</f>
        <v>(    )</v>
      </c>
      <c r="D48" s="174" t="str">
        <f>'I. Фін результат'!D54</f>
        <v>(    )</v>
      </c>
      <c r="E48" s="174" t="str">
        <f>'I. Фін результат'!E54</f>
        <v>(    )</v>
      </c>
      <c r="F48" s="174" t="str">
        <f>'I. Фін результат'!F54</f>
        <v>(    )</v>
      </c>
      <c r="G48" s="164"/>
      <c r="H48" s="175"/>
    </row>
    <row r="49" spans="1:8" s="5" customFormat="1" ht="20.100000000000001" customHeight="1">
      <c r="A49" s="8" t="s">
        <v>244</v>
      </c>
      <c r="B49" s="9">
        <v>1082</v>
      </c>
      <c r="C49" s="174" t="str">
        <f>'I. Фін результат'!C55</f>
        <v>(    )</v>
      </c>
      <c r="D49" s="174" t="str">
        <f>'I. Фін результат'!D55</f>
        <v>(    )</v>
      </c>
      <c r="E49" s="174" t="str">
        <f>'I. Фін результат'!E55</f>
        <v>(    )</v>
      </c>
      <c r="F49" s="174" t="str">
        <f>'I. Фін результат'!F55</f>
        <v>(    )</v>
      </c>
      <c r="G49" s="164"/>
      <c r="H49" s="175"/>
    </row>
    <row r="50" spans="1:8" s="5" customFormat="1" ht="20.100000000000001" customHeight="1">
      <c r="A50" s="10" t="s">
        <v>4</v>
      </c>
      <c r="B50" s="7">
        <v>1100</v>
      </c>
      <c r="C50" s="167">
        <f>SUM(C36,C37,C43,C44,C47)</f>
        <v>20.999999999999986</v>
      </c>
      <c r="D50" s="167">
        <f>SUM(D36,D37,D43,D44,D47)</f>
        <v>2.1000000000000227</v>
      </c>
      <c r="E50" s="167">
        <f>SUM(E36,E37,E43,E44,E47)</f>
        <v>0.19999999999999574</v>
      </c>
      <c r="F50" s="167">
        <f>SUM(F36,F37,F43,F44,F47)</f>
        <v>0.80000000000000426</v>
      </c>
      <c r="G50" s="168">
        <f t="shared" si="0"/>
        <v>0.60000000000000853</v>
      </c>
      <c r="H50" s="176">
        <f>(F50/E50)*100</f>
        <v>400.00000000001069</v>
      </c>
    </row>
    <row r="51" spans="1:8" s="5" customFormat="1" ht="20.100000000000001" customHeight="1">
      <c r="A51" s="87" t="s">
        <v>123</v>
      </c>
      <c r="B51" s="7">
        <v>1310</v>
      </c>
      <c r="C51" s="168">
        <v>18.8</v>
      </c>
      <c r="D51" s="168">
        <f>'I. Фін результат'!D89</f>
        <v>2.9000000000000226</v>
      </c>
      <c r="E51" s="168">
        <f>'I. Фін результат'!E89</f>
        <v>0.59999999999999576</v>
      </c>
      <c r="F51" s="168">
        <f>'I. Фін результат'!F89</f>
        <v>1.2000000000000042</v>
      </c>
      <c r="G51" s="168">
        <f t="shared" si="0"/>
        <v>0.60000000000000842</v>
      </c>
      <c r="H51" s="176">
        <f>(F51/E51)*100</f>
        <v>200.00000000000213</v>
      </c>
    </row>
    <row r="52" spans="1:8" s="5" customFormat="1">
      <c r="A52" s="87" t="s">
        <v>161</v>
      </c>
      <c r="B52" s="7">
        <v>5010</v>
      </c>
      <c r="C52" s="171">
        <f>(C51/C34)*100</f>
        <v>13.001383125864455</v>
      </c>
      <c r="D52" s="171">
        <f>(D51/D34)*100</f>
        <v>1.5566290928609889</v>
      </c>
      <c r="E52" s="171">
        <v>0.7</v>
      </c>
      <c r="F52" s="171">
        <f>(F51/F34)*100</f>
        <v>1.2671594508975756</v>
      </c>
      <c r="G52" s="168">
        <f t="shared" si="0"/>
        <v>0.56715945089757569</v>
      </c>
      <c r="H52" s="176">
        <f>(F52/E52)*100</f>
        <v>181.02277869965368</v>
      </c>
    </row>
    <row r="53" spans="1:8" s="5" customFormat="1" ht="20.100000000000001" customHeight="1">
      <c r="A53" s="8" t="s">
        <v>245</v>
      </c>
      <c r="B53" s="9">
        <v>1110</v>
      </c>
      <c r="C53" s="174">
        <f>'I. Фін результат'!C61</f>
        <v>0</v>
      </c>
      <c r="D53" s="174">
        <f>'I. Фін результат'!D61</f>
        <v>0</v>
      </c>
      <c r="E53" s="174">
        <f>'I. Фін результат'!E61</f>
        <v>0</v>
      </c>
      <c r="F53" s="174">
        <f>'I. Фін результат'!F61</f>
        <v>0</v>
      </c>
      <c r="G53" s="164">
        <f t="shared" si="0"/>
        <v>0</v>
      </c>
      <c r="H53" s="175"/>
    </row>
    <row r="54" spans="1:8" s="5" customFormat="1">
      <c r="A54" s="8" t="s">
        <v>246</v>
      </c>
      <c r="B54" s="9">
        <v>1120</v>
      </c>
      <c r="C54" s="174" t="str">
        <f>'I. Фін результат'!C62</f>
        <v>(    )</v>
      </c>
      <c r="D54" s="174" t="str">
        <f>'I. Фін результат'!D62</f>
        <v>(    )</v>
      </c>
      <c r="E54" s="174" t="str">
        <f>'I. Фін результат'!E62</f>
        <v>(    )</v>
      </c>
      <c r="F54" s="174" t="str">
        <f>'I. Фін результат'!F62</f>
        <v>(    )</v>
      </c>
      <c r="G54" s="164"/>
      <c r="H54" s="175"/>
    </row>
    <row r="55" spans="1:8" s="5" customFormat="1" ht="20.100000000000001" customHeight="1">
      <c r="A55" s="8" t="s">
        <v>247</v>
      </c>
      <c r="B55" s="9">
        <v>1130</v>
      </c>
      <c r="C55" s="174">
        <f>'I. Фін результат'!C63</f>
        <v>0</v>
      </c>
      <c r="D55" s="174">
        <f>'I. Фін результат'!D63</f>
        <v>0</v>
      </c>
      <c r="E55" s="174">
        <f>'I. Фін результат'!E63</f>
        <v>0</v>
      </c>
      <c r="F55" s="174">
        <f>'I. Фін результат'!F63</f>
        <v>0</v>
      </c>
      <c r="G55" s="164">
        <f t="shared" si="0"/>
        <v>0</v>
      </c>
      <c r="H55" s="175"/>
    </row>
    <row r="56" spans="1:8" s="5" customFormat="1" ht="20.100000000000001" customHeight="1">
      <c r="A56" s="8" t="s">
        <v>248</v>
      </c>
      <c r="B56" s="9">
        <v>1140</v>
      </c>
      <c r="C56" s="174" t="str">
        <f>'I. Фін результат'!C64</f>
        <v>(    )</v>
      </c>
      <c r="D56" s="174" t="str">
        <f>'I. Фін результат'!D64</f>
        <v>(    )</v>
      </c>
      <c r="E56" s="174" t="str">
        <f>'I. Фін результат'!E64</f>
        <v>(    )</v>
      </c>
      <c r="F56" s="174" t="str">
        <f>'I. Фін результат'!F64</f>
        <v>(    )</v>
      </c>
      <c r="G56" s="164"/>
      <c r="H56" s="175"/>
    </row>
    <row r="57" spans="1:8" s="5" customFormat="1" ht="20.100000000000001" customHeight="1">
      <c r="A57" s="8" t="s">
        <v>265</v>
      </c>
      <c r="B57" s="9">
        <v>1150</v>
      </c>
      <c r="C57" s="174">
        <f>'I. Фін результат'!C65</f>
        <v>0</v>
      </c>
      <c r="D57" s="174">
        <f>'I. Фін результат'!D65</f>
        <v>0</v>
      </c>
      <c r="E57" s="174">
        <f>'I. Фін результат'!E65</f>
        <v>0</v>
      </c>
      <c r="F57" s="174">
        <f>'I. Фін результат'!F65</f>
        <v>0</v>
      </c>
      <c r="G57" s="164">
        <f t="shared" si="0"/>
        <v>0</v>
      </c>
      <c r="H57" s="175"/>
    </row>
    <row r="58" spans="1:8" s="5" customFormat="1" ht="20.100000000000001" customHeight="1">
      <c r="A58" s="8" t="s">
        <v>156</v>
      </c>
      <c r="B58" s="9">
        <v>1151</v>
      </c>
      <c r="C58" s="174">
        <f>'I. Фін результат'!C66</f>
        <v>0</v>
      </c>
      <c r="D58" s="174">
        <f>'I. Фін результат'!D66</f>
        <v>0</v>
      </c>
      <c r="E58" s="174">
        <f>'I. Фін результат'!E66</f>
        <v>0</v>
      </c>
      <c r="F58" s="174">
        <f>'I. Фін результат'!F66</f>
        <v>0</v>
      </c>
      <c r="G58" s="164">
        <f t="shared" si="0"/>
        <v>0</v>
      </c>
      <c r="H58" s="175"/>
    </row>
    <row r="59" spans="1:8" s="5" customFormat="1" ht="20.100000000000001" customHeight="1">
      <c r="A59" s="8" t="s">
        <v>267</v>
      </c>
      <c r="B59" s="9">
        <v>1160</v>
      </c>
      <c r="C59" s="174">
        <f>'I. Фін результат'!C68</f>
        <v>0</v>
      </c>
      <c r="D59" s="174">
        <f>'I. Фін результат'!D68</f>
        <v>0</v>
      </c>
      <c r="E59" s="174">
        <f>'I. Фін результат'!E68</f>
        <v>0</v>
      </c>
      <c r="F59" s="174">
        <f>'I. Фін результат'!F68</f>
        <v>0</v>
      </c>
      <c r="G59" s="164">
        <f t="shared" si="0"/>
        <v>0</v>
      </c>
      <c r="H59" s="175"/>
    </row>
    <row r="60" spans="1:8" s="5" customFormat="1" ht="20.100000000000001" customHeight="1">
      <c r="A60" s="8" t="s">
        <v>156</v>
      </c>
      <c r="B60" s="9">
        <v>1161</v>
      </c>
      <c r="C60" s="174" t="str">
        <f>'I. Фін результат'!C69</f>
        <v>(    )</v>
      </c>
      <c r="D60" s="174" t="str">
        <f>'I. Фін результат'!D69</f>
        <v>(    )</v>
      </c>
      <c r="E60" s="174" t="str">
        <f>'I. Фін результат'!E69</f>
        <v>(    )</v>
      </c>
      <c r="F60" s="174" t="str">
        <f>'I. Фін результат'!F69</f>
        <v>(    )</v>
      </c>
      <c r="G60" s="164"/>
      <c r="H60" s="175"/>
    </row>
    <row r="61" spans="1:8" s="5" customFormat="1" ht="20.100000000000001" customHeight="1">
      <c r="A61" s="87" t="s">
        <v>88</v>
      </c>
      <c r="B61" s="117">
        <v>1170</v>
      </c>
      <c r="C61" s="167">
        <f>SUM(C50,C53:C57,C59)</f>
        <v>20.999999999999986</v>
      </c>
      <c r="D61" s="167">
        <f>SUM(D50,D53:D57,D59)</f>
        <v>2.1000000000000227</v>
      </c>
      <c r="E61" s="167">
        <f>SUM(E50,E53:E57,E59)</f>
        <v>0.19999999999999574</v>
      </c>
      <c r="F61" s="167">
        <f>SUM(F50,F53:F57,F59)</f>
        <v>0.80000000000000426</v>
      </c>
      <c r="G61" s="168">
        <f t="shared" si="0"/>
        <v>0.60000000000000853</v>
      </c>
      <c r="H61" s="176">
        <f>(F61/E61)*100</f>
        <v>400.00000000001069</v>
      </c>
    </row>
    <row r="62" spans="1:8" s="5" customFormat="1" ht="20.100000000000001" customHeight="1">
      <c r="A62" s="8" t="s">
        <v>258</v>
      </c>
      <c r="B62" s="7">
        <v>1180</v>
      </c>
      <c r="C62" s="174">
        <v>-3.8</v>
      </c>
      <c r="D62" s="174">
        <v>-0.3</v>
      </c>
      <c r="E62" s="174"/>
      <c r="F62" s="174">
        <v>-0.1</v>
      </c>
      <c r="G62" s="164">
        <f t="shared" si="0"/>
        <v>-0.1</v>
      </c>
      <c r="H62" s="175"/>
    </row>
    <row r="63" spans="1:8" s="5" customFormat="1" ht="20.100000000000001" customHeight="1">
      <c r="A63" s="8" t="s">
        <v>259</v>
      </c>
      <c r="B63" s="7">
        <v>1181</v>
      </c>
      <c r="C63" s="174"/>
      <c r="D63" s="174"/>
      <c r="E63" s="174"/>
      <c r="F63" s="174"/>
      <c r="G63" s="164">
        <f t="shared" si="0"/>
        <v>0</v>
      </c>
      <c r="H63" s="175"/>
    </row>
    <row r="64" spans="1:8" s="5" customFormat="1" ht="20.100000000000001" customHeight="1">
      <c r="A64" s="8" t="s">
        <v>260</v>
      </c>
      <c r="B64" s="9">
        <v>1190</v>
      </c>
      <c r="C64" s="174"/>
      <c r="D64" s="174"/>
      <c r="E64" s="174"/>
      <c r="F64" s="174"/>
      <c r="G64" s="164">
        <f t="shared" si="0"/>
        <v>0</v>
      </c>
      <c r="H64" s="175"/>
    </row>
    <row r="65" spans="1:8" s="5" customFormat="1" ht="20.100000000000001" customHeight="1">
      <c r="A65" s="8" t="s">
        <v>261</v>
      </c>
      <c r="B65" s="6">
        <v>1191</v>
      </c>
      <c r="C65" s="174"/>
      <c r="D65" s="174"/>
      <c r="E65" s="174"/>
      <c r="F65" s="174"/>
      <c r="G65" s="164">
        <f t="shared" si="0"/>
        <v>0</v>
      </c>
      <c r="H65" s="175"/>
    </row>
    <row r="66" spans="1:8" s="5" customFormat="1" ht="20.100000000000001" customHeight="1">
      <c r="A66" s="10" t="s">
        <v>300</v>
      </c>
      <c r="B66" s="9">
        <v>1200</v>
      </c>
      <c r="C66" s="167">
        <f>SUM(C61:C65)</f>
        <v>17.199999999999985</v>
      </c>
      <c r="D66" s="167">
        <f>SUM(D61:D65)</f>
        <v>1.8000000000000227</v>
      </c>
      <c r="E66" s="167">
        <f>SUM(E61:E65)</f>
        <v>0.19999999999999574</v>
      </c>
      <c r="F66" s="167">
        <f>SUM(F61:F65)</f>
        <v>0.70000000000000429</v>
      </c>
      <c r="G66" s="168">
        <f t="shared" si="0"/>
        <v>0.50000000000000855</v>
      </c>
      <c r="H66" s="176">
        <f>(F66/E66)*100</f>
        <v>350.00000000000961</v>
      </c>
    </row>
    <row r="67" spans="1:8" s="5" customFormat="1" ht="20.100000000000001" customHeight="1">
      <c r="A67" s="8" t="s">
        <v>432</v>
      </c>
      <c r="B67" s="6">
        <v>1201</v>
      </c>
      <c r="C67" s="174">
        <f>'I. Фін результат'!C77</f>
        <v>0</v>
      </c>
      <c r="D67" s="174">
        <f>'I. Фін результат'!D77</f>
        <v>0</v>
      </c>
      <c r="E67" s="174">
        <f>'I. Фін результат'!E77</f>
        <v>0</v>
      </c>
      <c r="F67" s="174">
        <f>'I. Фін результат'!F77</f>
        <v>0</v>
      </c>
      <c r="G67" s="164">
        <f t="shared" si="0"/>
        <v>0</v>
      </c>
      <c r="H67" s="175"/>
    </row>
    <row r="68" spans="1:8" s="5" customFormat="1" ht="20.100000000000001" customHeight="1">
      <c r="A68" s="8" t="s">
        <v>433</v>
      </c>
      <c r="B68" s="6">
        <v>1202</v>
      </c>
      <c r="C68" s="174" t="str">
        <f>'I. Фін результат'!C78</f>
        <v>(    )</v>
      </c>
      <c r="D68" s="174" t="str">
        <f>'I. Фін результат'!D78</f>
        <v>(    )</v>
      </c>
      <c r="E68" s="174" t="str">
        <f>'I. Фін результат'!E78</f>
        <v>(    )</v>
      </c>
      <c r="F68" s="174" t="str">
        <f>'I. Фін результат'!F78</f>
        <v>(    )</v>
      </c>
      <c r="G68" s="164"/>
      <c r="H68" s="175"/>
    </row>
    <row r="69" spans="1:8" s="5" customFormat="1" ht="20.100000000000001" customHeight="1">
      <c r="A69" s="10" t="s">
        <v>19</v>
      </c>
      <c r="B69" s="9">
        <v>1210</v>
      </c>
      <c r="C69" s="170">
        <f>SUM(C34,C44,C53,C55,C57,C63,C64)</f>
        <v>144.6</v>
      </c>
      <c r="D69" s="170">
        <f>SUM(D34,D44,D53,D55,D57,D63,D64)</f>
        <v>186.3</v>
      </c>
      <c r="E69" s="170">
        <f>SUM(E34,E44,E53,E55,E57,E63,E64)</f>
        <v>84.6</v>
      </c>
      <c r="F69" s="170">
        <f>SUM(F34,F44,F53,F55,F57,F63,F64)</f>
        <v>94.7</v>
      </c>
      <c r="G69" s="168">
        <f t="shared" si="0"/>
        <v>10.100000000000009</v>
      </c>
      <c r="H69" s="176">
        <f>(F69/E69)*100</f>
        <v>111.93853427895981</v>
      </c>
    </row>
    <row r="70" spans="1:8" s="5" customFormat="1" ht="20.100000000000001" customHeight="1">
      <c r="A70" s="10" t="s">
        <v>106</v>
      </c>
      <c r="B70" s="9">
        <v>1220</v>
      </c>
      <c r="C70" s="170">
        <f>SUM(C35,C37,C43,C47,C54,C56,C59,C62,C65)</f>
        <v>-127.4</v>
      </c>
      <c r="D70" s="170">
        <f>SUM(D35,D37,D43,D47,D54,D56,D59,D62,D65)</f>
        <v>-184.5</v>
      </c>
      <c r="E70" s="170">
        <f>SUM(E35,E37,E43,E47,E54,E56,E59,E62,E65)</f>
        <v>-84.4</v>
      </c>
      <c r="F70" s="170">
        <f>SUM(F35,F37,F43,F47,F54,F56,F59,F62,F65)</f>
        <v>-94</v>
      </c>
      <c r="G70" s="168">
        <f t="shared" si="0"/>
        <v>-9.5999999999999943</v>
      </c>
      <c r="H70" s="176">
        <f>(F70/E70)*100</f>
        <v>111.37440758293837</v>
      </c>
    </row>
    <row r="71" spans="1:8" s="5" customFormat="1" ht="20.100000000000001" customHeight="1">
      <c r="A71" s="8" t="s">
        <v>187</v>
      </c>
      <c r="B71" s="9">
        <v>1230</v>
      </c>
      <c r="C71" s="174"/>
      <c r="D71" s="174"/>
      <c r="E71" s="174"/>
      <c r="F71" s="174"/>
      <c r="G71" s="164">
        <f t="shared" si="0"/>
        <v>0</v>
      </c>
      <c r="H71" s="175"/>
    </row>
    <row r="72" spans="1:8" s="5" customFormat="1" ht="20.100000000000001" customHeight="1">
      <c r="A72" s="10" t="s">
        <v>163</v>
      </c>
      <c r="B72" s="9"/>
      <c r="C72" s="177"/>
      <c r="D72" s="178"/>
      <c r="E72" s="178"/>
      <c r="F72" s="178"/>
      <c r="G72" s="164">
        <f t="shared" si="0"/>
        <v>0</v>
      </c>
      <c r="H72" s="175"/>
    </row>
    <row r="73" spans="1:8" s="5" customFormat="1" ht="20.100000000000001" customHeight="1">
      <c r="A73" s="8" t="s">
        <v>199</v>
      </c>
      <c r="B73" s="9">
        <v>1400</v>
      </c>
      <c r="C73" s="174">
        <f>'I. Фін результат'!C91</f>
        <v>2</v>
      </c>
      <c r="D73" s="174">
        <f>'I. Фін результат'!D91</f>
        <v>7.6</v>
      </c>
      <c r="E73" s="174">
        <f>'I. Фін результат'!E91</f>
        <v>1.4</v>
      </c>
      <c r="F73" s="174">
        <f>'I. Фін результат'!F91</f>
        <v>1.6</v>
      </c>
      <c r="G73" s="164">
        <f t="shared" si="0"/>
        <v>0.20000000000000018</v>
      </c>
      <c r="H73" s="175">
        <f t="shared" ref="H73:H80" si="1">(F73/E73)*100</f>
        <v>114.28571428571431</v>
      </c>
    </row>
    <row r="74" spans="1:8" s="5" customFormat="1" ht="20.100000000000001" customHeight="1">
      <c r="A74" s="8" t="s">
        <v>200</v>
      </c>
      <c r="B74" s="40">
        <v>1401</v>
      </c>
      <c r="C74" s="174">
        <f>'I. Фін результат'!C92</f>
        <v>1.3</v>
      </c>
      <c r="D74" s="174">
        <f>'I. Фін результат'!D92</f>
        <v>6.7</v>
      </c>
      <c r="E74" s="174">
        <f>'I. Фін результат'!E92</f>
        <v>1</v>
      </c>
      <c r="F74" s="174">
        <f>'I. Фін результат'!F92</f>
        <v>1.1000000000000001</v>
      </c>
      <c r="G74" s="164">
        <f t="shared" si="0"/>
        <v>0.10000000000000009</v>
      </c>
      <c r="H74" s="175">
        <f t="shared" si="1"/>
        <v>110.00000000000001</v>
      </c>
    </row>
    <row r="75" spans="1:8" s="5" customFormat="1" ht="20.100000000000001" customHeight="1">
      <c r="A75" s="8" t="s">
        <v>28</v>
      </c>
      <c r="B75" s="40">
        <v>1402</v>
      </c>
      <c r="C75" s="174">
        <f>'I. Фін результат'!C93</f>
        <v>0.7</v>
      </c>
      <c r="D75" s="174">
        <f>'I. Фін результат'!D93</f>
        <v>0.9</v>
      </c>
      <c r="E75" s="174">
        <f>'I. Фін результат'!E93</f>
        <v>0.4</v>
      </c>
      <c r="F75" s="174">
        <f>'I. Фін результат'!F93</f>
        <v>0.5</v>
      </c>
      <c r="G75" s="164">
        <f t="shared" si="0"/>
        <v>9.9999999999999978E-2</v>
      </c>
      <c r="H75" s="175">
        <f t="shared" si="1"/>
        <v>125</v>
      </c>
    </row>
    <row r="76" spans="1:8" s="5" customFormat="1" ht="20.100000000000001" customHeight="1">
      <c r="A76" s="8" t="s">
        <v>5</v>
      </c>
      <c r="B76" s="14">
        <v>1410</v>
      </c>
      <c r="C76" s="174">
        <f>'I. Фін результат'!C94</f>
        <v>90.2</v>
      </c>
      <c r="D76" s="174">
        <f>'I. Фін результат'!D94</f>
        <v>116.3</v>
      </c>
      <c r="E76" s="174">
        <f>'I. Фін результат'!E94</f>
        <v>63.4</v>
      </c>
      <c r="F76" s="174">
        <f>'I. Фін результат'!F94</f>
        <v>60.1</v>
      </c>
      <c r="G76" s="164">
        <f t="shared" si="0"/>
        <v>-3.2999999999999972</v>
      </c>
      <c r="H76" s="175">
        <f t="shared" si="1"/>
        <v>94.794952681388011</v>
      </c>
    </row>
    <row r="77" spans="1:8" s="5" customFormat="1" ht="20.100000000000001" customHeight="1">
      <c r="A77" s="8" t="s">
        <v>6</v>
      </c>
      <c r="B77" s="14">
        <v>1420</v>
      </c>
      <c r="C77" s="174">
        <f>'I. Фін результат'!C95</f>
        <v>21.5</v>
      </c>
      <c r="D77" s="174">
        <f>'I. Фін результат'!D95</f>
        <v>33.5</v>
      </c>
      <c r="E77" s="174">
        <f>'I. Фін результат'!E95</f>
        <v>14</v>
      </c>
      <c r="F77" s="174">
        <f>'I. Фін результат'!F95</f>
        <v>17.2</v>
      </c>
      <c r="G77" s="164">
        <f t="shared" si="0"/>
        <v>3.1999999999999993</v>
      </c>
      <c r="H77" s="175">
        <f t="shared" si="1"/>
        <v>122.85714285714285</v>
      </c>
    </row>
    <row r="78" spans="1:8" s="5" customFormat="1" ht="20.100000000000001" customHeight="1">
      <c r="A78" s="8" t="s">
        <v>7</v>
      </c>
      <c r="B78" s="14">
        <v>1430</v>
      </c>
      <c r="C78" s="174">
        <f>'I. Фін результат'!C96</f>
        <v>0.8</v>
      </c>
      <c r="D78" s="174">
        <f>'I. Фін результат'!D96</f>
        <v>0.8</v>
      </c>
      <c r="E78" s="174">
        <f>'I. Фін результат'!E96</f>
        <v>0.4</v>
      </c>
      <c r="F78" s="174">
        <f>'I. Фін результат'!F96</f>
        <v>0.4</v>
      </c>
      <c r="G78" s="164">
        <f t="shared" si="0"/>
        <v>0</v>
      </c>
      <c r="H78" s="175">
        <f t="shared" si="1"/>
        <v>100</v>
      </c>
    </row>
    <row r="79" spans="1:8" s="5" customFormat="1" ht="20.100000000000001" customHeight="1">
      <c r="A79" s="8" t="s">
        <v>29</v>
      </c>
      <c r="B79" s="14">
        <v>1440</v>
      </c>
      <c r="C79" s="174">
        <f>'I. Фін результат'!C97</f>
        <v>9.1</v>
      </c>
      <c r="D79" s="174">
        <f>'I. Фін результат'!D97</f>
        <v>26</v>
      </c>
      <c r="E79" s="174">
        <f>'I. Фін результат'!E97</f>
        <v>5.4</v>
      </c>
      <c r="F79" s="174">
        <f>'I. Фін результат'!F97</f>
        <v>14.6</v>
      </c>
      <c r="G79" s="164">
        <f t="shared" si="0"/>
        <v>9.1999999999999993</v>
      </c>
      <c r="H79" s="175">
        <f t="shared" si="1"/>
        <v>270.37037037037032</v>
      </c>
    </row>
    <row r="80" spans="1:8" s="5" customFormat="1" ht="20.100000000000001" customHeight="1" thickBot="1">
      <c r="A80" s="10" t="s">
        <v>53</v>
      </c>
      <c r="B80" s="14">
        <v>1450</v>
      </c>
      <c r="C80" s="167">
        <f>SUM(C73,C76,C77,C78,C79)</f>
        <v>123.6</v>
      </c>
      <c r="D80" s="167">
        <f>SUM(D73,D76,D77,D78,D79)</f>
        <v>184.2</v>
      </c>
      <c r="E80" s="167">
        <v>84.4</v>
      </c>
      <c r="F80" s="167">
        <f>SUM(F73,F76,F77,F78,F79)</f>
        <v>93.9</v>
      </c>
      <c r="G80" s="168">
        <f t="shared" si="0"/>
        <v>9.5</v>
      </c>
      <c r="H80" s="176">
        <f t="shared" si="1"/>
        <v>111.25592417061611</v>
      </c>
    </row>
    <row r="81" spans="1:8" s="5" customFormat="1" ht="19.5" thickBot="1">
      <c r="A81" s="220" t="s">
        <v>126</v>
      </c>
      <c r="B81" s="221"/>
      <c r="C81" s="221"/>
      <c r="D81" s="221"/>
      <c r="E81" s="221"/>
      <c r="F81" s="221"/>
      <c r="G81" s="221"/>
      <c r="H81" s="222"/>
    </row>
    <row r="82" spans="1:8" s="5" customFormat="1">
      <c r="A82" s="217" t="s">
        <v>125</v>
      </c>
      <c r="B82" s="218"/>
      <c r="C82" s="218"/>
      <c r="D82" s="218"/>
      <c r="E82" s="218"/>
      <c r="F82" s="218"/>
      <c r="G82" s="218"/>
      <c r="H82" s="219"/>
    </row>
    <row r="83" spans="1:8" s="5" customFormat="1" ht="37.5" customHeight="1">
      <c r="A83" s="139" t="s">
        <v>55</v>
      </c>
      <c r="B83" s="127">
        <v>2000</v>
      </c>
      <c r="C83" s="174">
        <f>'ІІ. Розр. з бюджетом'!C7</f>
        <v>0</v>
      </c>
      <c r="D83" s="174">
        <f>'ІІ. Розр. з бюджетом'!D7</f>
        <v>0</v>
      </c>
      <c r="E83" s="174">
        <f>'ІІ. Розр. з бюджетом'!E7</f>
        <v>0</v>
      </c>
      <c r="F83" s="174">
        <f>'ІІ. Розр. з бюджетом'!F7</f>
        <v>0</v>
      </c>
      <c r="G83" s="174">
        <f>F83-E83</f>
        <v>0</v>
      </c>
      <c r="H83" s="175"/>
    </row>
    <row r="84" spans="1:8" s="5" customFormat="1" ht="39.75" customHeight="1">
      <c r="A84" s="47" t="s">
        <v>268</v>
      </c>
      <c r="B84" s="6">
        <v>2010</v>
      </c>
      <c r="C84" s="179">
        <f>SUM(C85:C86)</f>
        <v>0</v>
      </c>
      <c r="D84" s="179">
        <f>SUM(D85:D86)</f>
        <v>0</v>
      </c>
      <c r="E84" s="179">
        <f>SUM(E85:E86)</f>
        <v>0</v>
      </c>
      <c r="F84" s="179">
        <f>SUM(F85:F86)</f>
        <v>0</v>
      </c>
      <c r="G84" s="164">
        <f>F84-E84</f>
        <v>0</v>
      </c>
      <c r="H84" s="175"/>
    </row>
    <row r="85" spans="1:8" s="5" customFormat="1" ht="37.5" customHeight="1">
      <c r="A85" s="8" t="s">
        <v>150</v>
      </c>
      <c r="B85" s="6">
        <v>2011</v>
      </c>
      <c r="C85" s="174" t="str">
        <f>'ІІ. Розр. з бюджетом'!C9</f>
        <v>(    )</v>
      </c>
      <c r="D85" s="174" t="str">
        <f>'ІІ. Розр. з бюджетом'!D9</f>
        <v>(    )</v>
      </c>
      <c r="E85" s="174" t="str">
        <f>'ІІ. Розр. з бюджетом'!E9</f>
        <v>(    )</v>
      </c>
      <c r="F85" s="174" t="str">
        <f>'ІІ. Розр. з бюджетом'!F9</f>
        <v>(    )</v>
      </c>
      <c r="G85" s="164"/>
      <c r="H85" s="175"/>
    </row>
    <row r="86" spans="1:8" s="5" customFormat="1" ht="39.75" customHeight="1">
      <c r="A86" s="8" t="s">
        <v>394</v>
      </c>
      <c r="B86" s="6">
        <v>2012</v>
      </c>
      <c r="C86" s="174" t="str">
        <f>'ІІ. Розр. з бюджетом'!C10</f>
        <v>(    )</v>
      </c>
      <c r="D86" s="174" t="str">
        <f>'ІІ. Розр. з бюджетом'!D10</f>
        <v>(    )</v>
      </c>
      <c r="E86" s="174" t="str">
        <f>'ІІ. Розр. з бюджетом'!E10</f>
        <v>(    )</v>
      </c>
      <c r="F86" s="174" t="str">
        <f>'ІІ. Розр. з бюджетом'!F10</f>
        <v>(    )</v>
      </c>
      <c r="G86" s="164"/>
      <c r="H86" s="175"/>
    </row>
    <row r="87" spans="1:8" s="5" customFormat="1">
      <c r="A87" s="8" t="s">
        <v>134</v>
      </c>
      <c r="B87" s="6" t="s">
        <v>157</v>
      </c>
      <c r="C87" s="174" t="str">
        <f>'ІІ. Розр. з бюджетом'!C11</f>
        <v>(    )</v>
      </c>
      <c r="D87" s="174" t="str">
        <f>'ІІ. Розр. з бюджетом'!D11</f>
        <v>(    )</v>
      </c>
      <c r="E87" s="174" t="str">
        <f>'ІІ. Розр. з бюджетом'!E11</f>
        <v>(    )</v>
      </c>
      <c r="F87" s="174" t="str">
        <f>'ІІ. Розр. з бюджетом'!F11</f>
        <v>(    )</v>
      </c>
      <c r="G87" s="180"/>
      <c r="H87" s="175"/>
    </row>
    <row r="88" spans="1:8" s="5" customFormat="1">
      <c r="A88" s="8" t="s">
        <v>143</v>
      </c>
      <c r="B88" s="6">
        <v>2020</v>
      </c>
      <c r="C88" s="174">
        <f>'ІІ. Розр. з бюджетом'!C12</f>
        <v>0</v>
      </c>
      <c r="D88" s="174">
        <f>'ІІ. Розр. з бюджетом'!D12</f>
        <v>0</v>
      </c>
      <c r="E88" s="174">
        <f>'ІІ. Розр. з бюджетом'!E12</f>
        <v>0</v>
      </c>
      <c r="F88" s="174">
        <f>'ІІ. Розр. з бюджетом'!F12</f>
        <v>0</v>
      </c>
      <c r="G88" s="164">
        <f>F88-E88</f>
        <v>0</v>
      </c>
      <c r="H88" s="175"/>
    </row>
    <row r="89" spans="1:8" s="5" customFormat="1">
      <c r="A89" s="47" t="s">
        <v>65</v>
      </c>
      <c r="B89" s="6">
        <v>2030</v>
      </c>
      <c r="C89" s="174" t="str">
        <f>'ІІ. Розр. з бюджетом'!C13</f>
        <v>(    )</v>
      </c>
      <c r="D89" s="174" t="str">
        <f>'ІІ. Розр. з бюджетом'!D13</f>
        <v>(    )</v>
      </c>
      <c r="E89" s="174" t="str">
        <f>'ІІ. Розр. з бюджетом'!E13</f>
        <v>(    )</v>
      </c>
      <c r="F89" s="174" t="str">
        <f>'ІІ. Розр. з бюджетом'!F13</f>
        <v>(    )</v>
      </c>
      <c r="G89" s="164"/>
      <c r="H89" s="175"/>
    </row>
    <row r="90" spans="1:8" s="5" customFormat="1">
      <c r="A90" s="47" t="s">
        <v>27</v>
      </c>
      <c r="B90" s="6">
        <v>2040</v>
      </c>
      <c r="C90" s="174" t="str">
        <f>'ІІ. Розр. з бюджетом'!C15</f>
        <v>(    )</v>
      </c>
      <c r="D90" s="174" t="str">
        <f>'ІІ. Розр. з бюджетом'!D15</f>
        <v>(    )</v>
      </c>
      <c r="E90" s="174" t="str">
        <f>'ІІ. Розр. з бюджетом'!E15</f>
        <v>(    )</v>
      </c>
      <c r="F90" s="174" t="str">
        <f>'ІІ. Розр. з бюджетом'!F15</f>
        <v>(    )</v>
      </c>
      <c r="G90" s="164"/>
      <c r="H90" s="175"/>
    </row>
    <row r="91" spans="1:8" s="5" customFormat="1">
      <c r="A91" s="47" t="s">
        <v>249</v>
      </c>
      <c r="B91" s="6">
        <v>2050</v>
      </c>
      <c r="C91" s="174" t="str">
        <f>'ІІ. Розр. з бюджетом'!C16</f>
        <v>(    )</v>
      </c>
      <c r="D91" s="174" t="str">
        <f>'ІІ. Розр. з бюджетом'!D16</f>
        <v>(    )</v>
      </c>
      <c r="E91" s="174" t="str">
        <f>'ІІ. Розр. з бюджетом'!E16</f>
        <v>(    )</v>
      </c>
      <c r="F91" s="174" t="str">
        <f>'ІІ. Розр. з бюджетом'!F16</f>
        <v>(    )</v>
      </c>
      <c r="G91" s="164"/>
      <c r="H91" s="175"/>
    </row>
    <row r="92" spans="1:8" s="5" customFormat="1">
      <c r="A92" s="47" t="s">
        <v>250</v>
      </c>
      <c r="B92" s="6">
        <v>2060</v>
      </c>
      <c r="C92" s="174" t="str">
        <f>'ІІ. Розр. з бюджетом'!C17</f>
        <v>(    )</v>
      </c>
      <c r="D92" s="174" t="str">
        <f>'ІІ. Розр. з бюджетом'!D17</f>
        <v>(    )</v>
      </c>
      <c r="E92" s="174" t="str">
        <f>'ІІ. Розр. з бюджетом'!E17</f>
        <v>(    )</v>
      </c>
      <c r="F92" s="174" t="str">
        <f>'ІІ. Розр. з бюджетом'!F17</f>
        <v>(    )</v>
      </c>
      <c r="G92" s="164"/>
      <c r="H92" s="175"/>
    </row>
    <row r="93" spans="1:8" s="5" customFormat="1" ht="41.25" customHeight="1">
      <c r="A93" s="47" t="s">
        <v>56</v>
      </c>
      <c r="B93" s="6">
        <v>2070</v>
      </c>
      <c r="C93" s="173">
        <f>SUM(C83,C84,C88,C89,C90,C91,C92)+C66</f>
        <v>17.199999999999985</v>
      </c>
      <c r="D93" s="173">
        <f>SUM(D83,D84,D88,D89,D90,D91,D92)+D66</f>
        <v>1.8000000000000227</v>
      </c>
      <c r="E93" s="173">
        <f>SUM(E83,E84,E88,E89,E90,E91,E92)+E66</f>
        <v>0.19999999999999574</v>
      </c>
      <c r="F93" s="173">
        <f>SUM(F83,F84,F88,F89,F90,F91,F92)+F66</f>
        <v>0.70000000000000429</v>
      </c>
      <c r="G93" s="164">
        <f>F93-E93</f>
        <v>0.50000000000000855</v>
      </c>
      <c r="H93" s="175">
        <f>(F93/E93)*100</f>
        <v>350.00000000000961</v>
      </c>
    </row>
    <row r="94" spans="1:8" s="5" customFormat="1" ht="21.75" customHeight="1">
      <c r="A94" s="214" t="s">
        <v>379</v>
      </c>
      <c r="B94" s="215"/>
      <c r="C94" s="215"/>
      <c r="D94" s="215"/>
      <c r="E94" s="215"/>
      <c r="F94" s="215"/>
      <c r="G94" s="215"/>
      <c r="H94" s="216"/>
    </row>
    <row r="95" spans="1:8" s="5" customFormat="1" ht="41.25" customHeight="1">
      <c r="A95" s="72" t="s">
        <v>371</v>
      </c>
      <c r="B95" s="6">
        <v>2110</v>
      </c>
      <c r="C95" s="168">
        <f>'ІІ. Розр. з бюджетом'!C20</f>
        <v>3.8</v>
      </c>
      <c r="D95" s="168">
        <f>'ІІ. Розр. з бюджетом'!D20</f>
        <v>0.8</v>
      </c>
      <c r="E95" s="168">
        <f>'ІІ. Розр. з бюджетом'!E20</f>
        <v>0</v>
      </c>
      <c r="F95" s="168">
        <f>'ІІ. Розр. з бюджетом'!F20</f>
        <v>0.4</v>
      </c>
      <c r="G95" s="168">
        <f t="shared" ref="G95:G107" si="2">F95-E95</f>
        <v>0.4</v>
      </c>
      <c r="H95" s="176"/>
    </row>
    <row r="96" spans="1:8" s="5" customFormat="1">
      <c r="A96" s="8" t="s">
        <v>275</v>
      </c>
      <c r="B96" s="6">
        <v>2111</v>
      </c>
      <c r="C96" s="164">
        <f>'ІІ. Розр. з бюджетом'!C21</f>
        <v>3.8</v>
      </c>
      <c r="D96" s="164">
        <f>'ІІ. Розр. з бюджетом'!D21</f>
        <v>0.3</v>
      </c>
      <c r="E96" s="164">
        <f>'ІІ. Розр. з бюджетом'!E21</f>
        <v>0</v>
      </c>
      <c r="F96" s="164">
        <f>'ІІ. Розр. з бюджетом'!F21</f>
        <v>0.1</v>
      </c>
      <c r="G96" s="164">
        <f t="shared" si="2"/>
        <v>0.1</v>
      </c>
      <c r="H96" s="175"/>
    </row>
    <row r="97" spans="1:8" s="5" customFormat="1">
      <c r="A97" s="8" t="s">
        <v>372</v>
      </c>
      <c r="B97" s="6">
        <v>2112</v>
      </c>
      <c r="C97" s="164">
        <f>'ІІ. Розр. з бюджетом'!C22</f>
        <v>0</v>
      </c>
      <c r="D97" s="164">
        <f>'ІІ. Розр. з бюджетом'!D22</f>
        <v>0</v>
      </c>
      <c r="E97" s="164">
        <f>'ІІ. Розр. з бюджетом'!E22</f>
        <v>0</v>
      </c>
      <c r="F97" s="164">
        <f>'ІІ. Розр. з бюджетом'!F22</f>
        <v>0</v>
      </c>
      <c r="G97" s="164">
        <f t="shared" si="2"/>
        <v>0</v>
      </c>
      <c r="H97" s="175"/>
    </row>
    <row r="98" spans="1:8" s="5" customFormat="1" ht="19.5" customHeight="1">
      <c r="A98" s="47" t="s">
        <v>373</v>
      </c>
      <c r="B98" s="7">
        <v>2113</v>
      </c>
      <c r="C98" s="164" t="str">
        <f>'ІІ. Розр. з бюджетом'!C23</f>
        <v>(    )</v>
      </c>
      <c r="D98" s="164" t="str">
        <f>'ІІ. Розр. з бюджетом'!D23</f>
        <v>(    )</v>
      </c>
      <c r="E98" s="164" t="str">
        <f>'ІІ. Розр. з бюджетом'!E23</f>
        <v>(    )</v>
      </c>
      <c r="F98" s="164" t="str">
        <f>'ІІ. Розр. з бюджетом'!F23</f>
        <v>(    )</v>
      </c>
      <c r="G98" s="164"/>
      <c r="H98" s="175"/>
    </row>
    <row r="99" spans="1:8" s="5" customFormat="1">
      <c r="A99" s="47" t="s">
        <v>78</v>
      </c>
      <c r="B99" s="7">
        <v>2114</v>
      </c>
      <c r="C99" s="164">
        <f>'ІІ. Розр. з бюджетом'!C24</f>
        <v>0</v>
      </c>
      <c r="D99" s="164">
        <f>'ІІ. Розр. з бюджетом'!D24</f>
        <v>0</v>
      </c>
      <c r="E99" s="164">
        <f>'ІІ. Розр. з бюджетом'!E24</f>
        <v>0</v>
      </c>
      <c r="F99" s="164">
        <f>'ІІ. Розр. з бюджетом'!F24</f>
        <v>0</v>
      </c>
      <c r="G99" s="164"/>
      <c r="H99" s="175"/>
    </row>
    <row r="100" spans="1:8" s="5" customFormat="1" ht="37.5">
      <c r="A100" s="47" t="s">
        <v>374</v>
      </c>
      <c r="B100" s="7">
        <v>2115</v>
      </c>
      <c r="C100" s="164">
        <f>'ІІ. Розр. з бюджетом'!C25</f>
        <v>0</v>
      </c>
      <c r="D100" s="164">
        <f>'ІІ. Розр. з бюджетом'!D25</f>
        <v>0.5</v>
      </c>
      <c r="E100" s="164">
        <f>'ІІ. Розр. з бюджетом'!E25</f>
        <v>0</v>
      </c>
      <c r="F100" s="164">
        <f>'ІІ. Розр. з бюджетом'!F25</f>
        <v>0.3</v>
      </c>
      <c r="G100" s="164">
        <v>0.3</v>
      </c>
      <c r="H100" s="175"/>
    </row>
    <row r="101" spans="1:8" s="5" customFormat="1">
      <c r="A101" s="47" t="s">
        <v>94</v>
      </c>
      <c r="B101" s="7">
        <v>2116</v>
      </c>
      <c r="C101" s="164">
        <f>'ІІ. Розр. з бюджетом'!C26</f>
        <v>0</v>
      </c>
      <c r="D101" s="164">
        <f>'ІІ. Розр. з бюджетом'!D26</f>
        <v>0</v>
      </c>
      <c r="E101" s="164">
        <f>'ІІ. Розр. з бюджетом'!E26</f>
        <v>0</v>
      </c>
      <c r="F101" s="164">
        <f>'ІІ. Розр. з бюджетом'!F26</f>
        <v>0</v>
      </c>
      <c r="G101" s="164"/>
      <c r="H101" s="175"/>
    </row>
    <row r="102" spans="1:8" s="5" customFormat="1">
      <c r="A102" s="47" t="s">
        <v>395</v>
      </c>
      <c r="B102" s="7">
        <v>2117</v>
      </c>
      <c r="C102" s="164">
        <f>'ІІ. Розр. з бюджетом'!C27</f>
        <v>0</v>
      </c>
      <c r="D102" s="164">
        <f>'ІІ. Розр. з бюджетом'!D27</f>
        <v>0</v>
      </c>
      <c r="E102" s="164">
        <f>'ІІ. Розр. з бюджетом'!E27</f>
        <v>0</v>
      </c>
      <c r="F102" s="164">
        <f>'ІІ. Розр. з бюджетом'!F27</f>
        <v>0</v>
      </c>
      <c r="G102" s="164"/>
      <c r="H102" s="175"/>
    </row>
    <row r="103" spans="1:8" s="5" customFormat="1" ht="21.75" customHeight="1">
      <c r="A103" s="72" t="s">
        <v>375</v>
      </c>
      <c r="B103" s="53">
        <v>2120</v>
      </c>
      <c r="C103" s="181">
        <f>'ІІ. Розр. з бюджетом'!C30</f>
        <v>17.600000000000001</v>
      </c>
      <c r="D103" s="181">
        <f>'ІІ. Розр. з бюджетом'!D30</f>
        <v>28.400000000000002</v>
      </c>
      <c r="E103" s="181">
        <f>'ІІ. Розр. з бюджетом'!E30</f>
        <v>11.4</v>
      </c>
      <c r="F103" s="181">
        <f>'ІІ. Розр. з бюджетом'!F30</f>
        <v>15</v>
      </c>
      <c r="G103" s="168">
        <f t="shared" si="2"/>
        <v>3.5999999999999996</v>
      </c>
      <c r="H103" s="176">
        <f>(F103/E103)*100</f>
        <v>131.57894736842104</v>
      </c>
    </row>
    <row r="104" spans="1:8" s="5" customFormat="1" ht="37.5">
      <c r="A104" s="72" t="s">
        <v>376</v>
      </c>
      <c r="B104" s="53">
        <v>2130</v>
      </c>
      <c r="C104" s="181">
        <f>'ІІ. Розр. з бюджетом'!C35</f>
        <v>21.5</v>
      </c>
      <c r="D104" s="181">
        <f>'ІІ. Розр. з бюджетом'!D35</f>
        <v>33.5</v>
      </c>
      <c r="E104" s="181">
        <f>'ІІ. Розр. з бюджетом'!E35</f>
        <v>14</v>
      </c>
      <c r="F104" s="181">
        <f>'ІІ. Розр. з бюджетом'!F35</f>
        <v>17.2</v>
      </c>
      <c r="G104" s="168">
        <f t="shared" si="2"/>
        <v>3.1999999999999993</v>
      </c>
      <c r="H104" s="176">
        <f>(F104/E104)*100</f>
        <v>122.85714285714285</v>
      </c>
    </row>
    <row r="105" spans="1:8" s="5" customFormat="1" ht="60.75" customHeight="1">
      <c r="A105" s="88" t="s">
        <v>396</v>
      </c>
      <c r="B105" s="7">
        <v>2131</v>
      </c>
      <c r="C105" s="174">
        <f>'ІІ. Розр. з бюджетом'!C36</f>
        <v>0</v>
      </c>
      <c r="D105" s="174">
        <f>'ІІ. Розр. з бюджетом'!D36</f>
        <v>0</v>
      </c>
      <c r="E105" s="174">
        <f>'ІІ. Розр. з бюджетом'!E36</f>
        <v>0</v>
      </c>
      <c r="F105" s="174">
        <f>'ІІ. Розр. з бюджетом'!F36</f>
        <v>0</v>
      </c>
      <c r="G105" s="164">
        <f t="shared" si="2"/>
        <v>0</v>
      </c>
      <c r="H105" s="175"/>
    </row>
    <row r="106" spans="1:8" s="5" customFormat="1" ht="19.5" customHeight="1">
      <c r="A106" s="88" t="s">
        <v>377</v>
      </c>
      <c r="B106" s="7">
        <v>2133</v>
      </c>
      <c r="C106" s="174">
        <f>'ІІ. Розр. з бюджетом'!C38</f>
        <v>21.5</v>
      </c>
      <c r="D106" s="174">
        <f>'ІІ. Розр. з бюджетом'!D38</f>
        <v>33.5</v>
      </c>
      <c r="E106" s="174">
        <f>'ІІ. Розр. з бюджетом'!E38</f>
        <v>14</v>
      </c>
      <c r="F106" s="174">
        <f>'ІІ. Розр. з бюджетом'!F38</f>
        <v>17.2</v>
      </c>
      <c r="G106" s="164">
        <f t="shared" si="2"/>
        <v>3.1999999999999993</v>
      </c>
      <c r="H106" s="175">
        <f>(F106/E106)*100</f>
        <v>122.85714285714285</v>
      </c>
    </row>
    <row r="107" spans="1:8" s="5" customFormat="1" ht="22.5" customHeight="1" thickBot="1">
      <c r="A107" s="87" t="s">
        <v>378</v>
      </c>
      <c r="B107" s="7">
        <v>2200</v>
      </c>
      <c r="C107" s="181">
        <f>'ІІ. Розр. з бюджетом'!C43</f>
        <v>42.900000000000006</v>
      </c>
      <c r="D107" s="181">
        <f>'ІІ. Розр. з бюджетом'!D43</f>
        <v>62.7</v>
      </c>
      <c r="E107" s="181">
        <f>'ІІ. Розр. з бюджетом'!E43</f>
        <v>26.3</v>
      </c>
      <c r="F107" s="181">
        <f>'ІІ. Розр. з бюджетом'!F43</f>
        <v>32.6</v>
      </c>
      <c r="G107" s="164">
        <f t="shared" si="2"/>
        <v>6.3000000000000007</v>
      </c>
      <c r="H107" s="176">
        <f>(F107/E107)*100</f>
        <v>123.95437262357414</v>
      </c>
    </row>
    <row r="108" spans="1:8" s="5" customFormat="1" ht="19.5" thickBot="1">
      <c r="A108" s="220" t="s">
        <v>309</v>
      </c>
      <c r="B108" s="221"/>
      <c r="C108" s="221"/>
      <c r="D108" s="221"/>
      <c r="E108" s="221"/>
      <c r="F108" s="221"/>
      <c r="G108" s="221"/>
      <c r="H108" s="222"/>
    </row>
    <row r="109" spans="1:8" s="5" customFormat="1" ht="20.100000000000001" customHeight="1">
      <c r="A109" s="122" t="s">
        <v>306</v>
      </c>
      <c r="B109" s="9">
        <v>3405</v>
      </c>
      <c r="C109" s="181">
        <f>'ІІІ. Рух грош. коштів'!C69</f>
        <v>0</v>
      </c>
      <c r="D109" s="181">
        <f>'ІІІ. Рух грош. коштів'!D69</f>
        <v>0</v>
      </c>
      <c r="E109" s="181">
        <f>'ІІІ. Рух грош. коштів'!E69</f>
        <v>0</v>
      </c>
      <c r="F109" s="181">
        <f>'ІІІ. Рух грош. коштів'!F69</f>
        <v>0</v>
      </c>
      <c r="G109" s="168">
        <f t="shared" ref="G109:G115" si="3">F109-E109</f>
        <v>0</v>
      </c>
      <c r="H109" s="176"/>
    </row>
    <row r="110" spans="1:8" s="5" customFormat="1" ht="20.100000000000001" customHeight="1">
      <c r="A110" s="88" t="s">
        <v>368</v>
      </c>
      <c r="B110" s="138">
        <v>3030</v>
      </c>
      <c r="C110" s="174">
        <f>'ІІІ. Рух грош. коштів'!C11</f>
        <v>0</v>
      </c>
      <c r="D110" s="174">
        <f>'ІІІ. Рух грош. коштів'!D11</f>
        <v>0</v>
      </c>
      <c r="E110" s="174">
        <f>'ІІІ. Рух грош. коштів'!E11</f>
        <v>0</v>
      </c>
      <c r="F110" s="174">
        <f>'ІІІ. Рух грош. коштів'!F11</f>
        <v>0</v>
      </c>
      <c r="G110" s="168"/>
      <c r="H110" s="175"/>
    </row>
    <row r="111" spans="1:8" s="5" customFormat="1">
      <c r="A111" s="88" t="s">
        <v>298</v>
      </c>
      <c r="B111" s="138">
        <v>3195</v>
      </c>
      <c r="C111" s="174">
        <f>'ІІІ. Рух грош. коштів'!C37</f>
        <v>0.29999999999998295</v>
      </c>
      <c r="D111" s="174">
        <f>'ІІІ. Рух грош. коштів'!D37</f>
        <v>-16.5</v>
      </c>
      <c r="E111" s="174">
        <f>'ІІІ. Рух грош. коштів'!E37</f>
        <v>-11.800000000000011</v>
      </c>
      <c r="F111" s="174">
        <f>'ІІІ. Рух грош. коштів'!F37</f>
        <v>-8.8999999999999915</v>
      </c>
      <c r="G111" s="164">
        <f t="shared" si="3"/>
        <v>2.9000000000000199</v>
      </c>
      <c r="H111" s="175">
        <f>(F111/E111)*100</f>
        <v>75.42372881355918</v>
      </c>
    </row>
    <row r="112" spans="1:8">
      <c r="A112" s="88" t="s">
        <v>127</v>
      </c>
      <c r="B112" s="138">
        <v>3295</v>
      </c>
      <c r="C112" s="174">
        <f>'ІІІ. Рух грош. коштів'!C50</f>
        <v>0</v>
      </c>
      <c r="D112" s="174">
        <f>'ІІІ. Рух грош. коштів'!D50</f>
        <v>0</v>
      </c>
      <c r="E112" s="174">
        <f>'ІІІ. Рух грош. коштів'!E50</f>
        <v>0</v>
      </c>
      <c r="F112" s="174">
        <f>'ІІІ. Рух грош. коштів'!F50</f>
        <v>0</v>
      </c>
      <c r="G112" s="164">
        <f t="shared" si="3"/>
        <v>0</v>
      </c>
      <c r="H112" s="175"/>
    </row>
    <row r="113" spans="1:8" s="5" customFormat="1">
      <c r="A113" s="88" t="s">
        <v>308</v>
      </c>
      <c r="B113" s="9">
        <v>3395</v>
      </c>
      <c r="C113" s="174">
        <f>'ІІІ. Рух грош. коштів'!C67</f>
        <v>0</v>
      </c>
      <c r="D113" s="174">
        <f>'ІІІ. Рух грош. коштів'!D67</f>
        <v>0</v>
      </c>
      <c r="E113" s="174">
        <f>'ІІІ. Рух грош. коштів'!E67</f>
        <v>0</v>
      </c>
      <c r="F113" s="174">
        <f>'ІІІ. Рух грош. коштів'!F67</f>
        <v>0</v>
      </c>
      <c r="G113" s="164">
        <f t="shared" si="3"/>
        <v>0</v>
      </c>
      <c r="H113" s="175"/>
    </row>
    <row r="114" spans="1:8" s="5" customFormat="1">
      <c r="A114" s="88" t="s">
        <v>130</v>
      </c>
      <c r="B114" s="9">
        <v>3410</v>
      </c>
      <c r="C114" s="174">
        <f>'ІІІ. Рух грош. коштів'!C70</f>
        <v>0</v>
      </c>
      <c r="D114" s="174">
        <f>'ІІІ. Рух грош. коштів'!D70</f>
        <v>0</v>
      </c>
      <c r="E114" s="174">
        <f>'ІІІ. Рух грош. коштів'!E70</f>
        <v>0</v>
      </c>
      <c r="F114" s="174">
        <f>'ІІІ. Рух грош. коштів'!F70</f>
        <v>0</v>
      </c>
      <c r="G114" s="164">
        <f t="shared" si="3"/>
        <v>0</v>
      </c>
      <c r="H114" s="175"/>
    </row>
    <row r="115" spans="1:8" s="5" customFormat="1" ht="19.5" thickBot="1">
      <c r="A115" s="123" t="s">
        <v>307</v>
      </c>
      <c r="B115" s="9">
        <v>3415</v>
      </c>
      <c r="C115" s="167">
        <f>SUM(C109,C111:C114)</f>
        <v>0.29999999999998295</v>
      </c>
      <c r="D115" s="167">
        <f>SUM(D109,D111:D114)</f>
        <v>-16.5</v>
      </c>
      <c r="E115" s="167">
        <f>SUM(E109,E111:E114)</f>
        <v>-11.800000000000011</v>
      </c>
      <c r="F115" s="167">
        <f>SUM(F109,F111:F114)</f>
        <v>-8.8999999999999915</v>
      </c>
      <c r="G115" s="168">
        <f t="shared" si="3"/>
        <v>2.9000000000000199</v>
      </c>
      <c r="H115" s="176">
        <f>(F115/E115)*100</f>
        <v>75.42372881355918</v>
      </c>
    </row>
    <row r="116" spans="1:8" s="5" customFormat="1" ht="19.5" thickBot="1">
      <c r="A116" s="227" t="s">
        <v>310</v>
      </c>
      <c r="B116" s="228"/>
      <c r="C116" s="228"/>
      <c r="D116" s="228"/>
      <c r="E116" s="228"/>
      <c r="F116" s="228"/>
      <c r="G116" s="228"/>
      <c r="H116" s="229"/>
    </row>
    <row r="117" spans="1:8" s="5" customFormat="1" ht="20.100000000000001" customHeight="1">
      <c r="A117" s="122" t="s">
        <v>251</v>
      </c>
      <c r="B117" s="124">
        <v>4000</v>
      </c>
      <c r="C117" s="182">
        <f>SUM(C118:C123)</f>
        <v>0</v>
      </c>
      <c r="D117" s="182">
        <f>SUM(D118:D123)</f>
        <v>0</v>
      </c>
      <c r="E117" s="182">
        <f>SUM(E118:E123)</f>
        <v>0</v>
      </c>
      <c r="F117" s="182">
        <f>SUM(F118:F123)</f>
        <v>0</v>
      </c>
      <c r="G117" s="168">
        <f t="shared" ref="G117:G123" si="4">F117-E117</f>
        <v>0</v>
      </c>
      <c r="H117" s="176"/>
    </row>
    <row r="118" spans="1:8" s="5" customFormat="1" ht="20.100000000000001" customHeight="1">
      <c r="A118" s="8" t="s">
        <v>1</v>
      </c>
      <c r="B118" s="67" t="s">
        <v>158</v>
      </c>
      <c r="C118" s="174">
        <f>'IV. Кап. інвестиції'!C7</f>
        <v>0</v>
      </c>
      <c r="D118" s="174">
        <f>'IV. Кап. інвестиції'!D7</f>
        <v>0</v>
      </c>
      <c r="E118" s="174">
        <f>'IV. Кап. інвестиції'!E7</f>
        <v>0</v>
      </c>
      <c r="F118" s="174">
        <f>'IV. Кап. інвестиції'!F7</f>
        <v>0</v>
      </c>
      <c r="G118" s="164">
        <f t="shared" si="4"/>
        <v>0</v>
      </c>
      <c r="H118" s="175"/>
    </row>
    <row r="119" spans="1:8" s="5" customFormat="1" ht="20.100000000000001" customHeight="1">
      <c r="A119" s="8" t="s">
        <v>2</v>
      </c>
      <c r="B119" s="66">
        <v>4020</v>
      </c>
      <c r="C119" s="174">
        <f>'IV. Кап. інвестиції'!C8</f>
        <v>0</v>
      </c>
      <c r="D119" s="174">
        <f>'IV. Кап. інвестиції'!D8</f>
        <v>0</v>
      </c>
      <c r="E119" s="174">
        <f>'IV. Кап. інвестиції'!E8</f>
        <v>0</v>
      </c>
      <c r="F119" s="174">
        <f>'IV. Кап. інвестиції'!F8</f>
        <v>0</v>
      </c>
      <c r="G119" s="164">
        <f t="shared" si="4"/>
        <v>0</v>
      </c>
      <c r="H119" s="175"/>
    </row>
    <row r="120" spans="1:8" s="5" customFormat="1" ht="20.100000000000001" customHeight="1">
      <c r="A120" s="8" t="s">
        <v>30</v>
      </c>
      <c r="B120" s="67">
        <v>4030</v>
      </c>
      <c r="C120" s="174">
        <f>'IV. Кап. інвестиції'!C9</f>
        <v>0</v>
      </c>
      <c r="D120" s="174">
        <f>'IV. Кап. інвестиції'!D9</f>
        <v>0</v>
      </c>
      <c r="E120" s="174">
        <f>'IV. Кап. інвестиції'!E9</f>
        <v>0</v>
      </c>
      <c r="F120" s="174">
        <f>'IV. Кап. інвестиції'!F9</f>
        <v>0</v>
      </c>
      <c r="G120" s="164">
        <f t="shared" si="4"/>
        <v>0</v>
      </c>
      <c r="H120" s="175"/>
    </row>
    <row r="121" spans="1:8" s="5" customFormat="1">
      <c r="A121" s="8" t="s">
        <v>3</v>
      </c>
      <c r="B121" s="66">
        <v>4040</v>
      </c>
      <c r="C121" s="174">
        <f>'IV. Кап. інвестиції'!C10</f>
        <v>0</v>
      </c>
      <c r="D121" s="174">
        <f>'IV. Кап. інвестиції'!D10</f>
        <v>0</v>
      </c>
      <c r="E121" s="174">
        <f>'IV. Кап. інвестиції'!E10</f>
        <v>0</v>
      </c>
      <c r="F121" s="174">
        <f>'IV. Кап. інвестиції'!F10</f>
        <v>0</v>
      </c>
      <c r="G121" s="164">
        <f t="shared" si="4"/>
        <v>0</v>
      </c>
      <c r="H121" s="175"/>
    </row>
    <row r="122" spans="1:8" s="5" customFormat="1" ht="37.5">
      <c r="A122" s="8" t="s">
        <v>64</v>
      </c>
      <c r="B122" s="67">
        <v>4050</v>
      </c>
      <c r="C122" s="174">
        <f>'IV. Кап. інвестиції'!C11</f>
        <v>0</v>
      </c>
      <c r="D122" s="174" t="str">
        <f>'IV. Кап. інвестиції'!D11</f>
        <v xml:space="preserve">                    </v>
      </c>
      <c r="E122" s="174">
        <f>'IV. Кап. інвестиції'!E11</f>
        <v>0</v>
      </c>
      <c r="F122" s="174">
        <f>'IV. Кап. інвестиції'!F11</f>
        <v>0</v>
      </c>
      <c r="G122" s="164"/>
      <c r="H122" s="175"/>
    </row>
    <row r="123" spans="1:8" s="5" customFormat="1">
      <c r="A123" s="8" t="s">
        <v>262</v>
      </c>
      <c r="B123" s="67">
        <v>4060</v>
      </c>
      <c r="C123" s="174">
        <f>'IV. Кап. інвестиції'!C12</f>
        <v>0</v>
      </c>
      <c r="D123" s="174">
        <f>'IV. Кап. інвестиції'!D12</f>
        <v>0</v>
      </c>
      <c r="E123" s="174">
        <f>'IV. Кап. інвестиції'!E12</f>
        <v>0</v>
      </c>
      <c r="F123" s="174">
        <f>'IV. Кап. інвестиції'!F12</f>
        <v>0</v>
      </c>
      <c r="G123" s="164">
        <f t="shared" si="4"/>
        <v>0</v>
      </c>
      <c r="H123" s="175"/>
    </row>
    <row r="124" spans="1:8" s="5" customFormat="1" ht="20.100000000000001" customHeight="1">
      <c r="A124" s="87" t="s">
        <v>252</v>
      </c>
      <c r="B124" s="124">
        <v>4000</v>
      </c>
      <c r="C124" s="167">
        <f>SUM(C125:C128)</f>
        <v>0</v>
      </c>
      <c r="D124" s="167">
        <f>SUM(D125:D128)</f>
        <v>0</v>
      </c>
      <c r="E124" s="167">
        <f>SUM(E125:E128)</f>
        <v>0</v>
      </c>
      <c r="F124" s="167">
        <f>SUM(F125:F128)</f>
        <v>0</v>
      </c>
      <c r="G124" s="168">
        <f>F124-E124</f>
        <v>0</v>
      </c>
      <c r="H124" s="176"/>
    </row>
    <row r="125" spans="1:8" s="5" customFormat="1" ht="20.100000000000001" customHeight="1">
      <c r="A125" s="47" t="s">
        <v>397</v>
      </c>
      <c r="B125" s="125" t="s">
        <v>253</v>
      </c>
      <c r="C125" s="183"/>
      <c r="D125" s="183"/>
      <c r="E125" s="174">
        <f>'6.2. Інша інфо_2'!M36</f>
        <v>0</v>
      </c>
      <c r="F125" s="174">
        <f>'6.2. Інша інфо_2'!N36</f>
        <v>0</v>
      </c>
      <c r="G125" s="164">
        <f>F125-E125</f>
        <v>0</v>
      </c>
      <c r="H125" s="175"/>
    </row>
    <row r="126" spans="1:8" s="5" customFormat="1" ht="20.100000000000001" customHeight="1">
      <c r="A126" s="47" t="s">
        <v>398</v>
      </c>
      <c r="B126" s="125" t="s">
        <v>254</v>
      </c>
      <c r="C126" s="183"/>
      <c r="D126" s="183"/>
      <c r="E126" s="174">
        <f>'6.2. Інша інфо_2'!Q36</f>
        <v>0</v>
      </c>
      <c r="F126" s="174">
        <f>'6.2. Інша інфо_2'!R36</f>
        <v>0</v>
      </c>
      <c r="G126" s="164">
        <f>F126-E126</f>
        <v>0</v>
      </c>
      <c r="H126" s="175"/>
    </row>
    <row r="127" spans="1:8" s="5" customFormat="1" ht="20.100000000000001" customHeight="1">
      <c r="A127" s="47" t="s">
        <v>210</v>
      </c>
      <c r="B127" s="125" t="s">
        <v>255</v>
      </c>
      <c r="C127" s="183"/>
      <c r="D127" s="183"/>
      <c r="E127" s="174">
        <f>'6.2. Інша інфо_2'!U36</f>
        <v>0</v>
      </c>
      <c r="F127" s="174">
        <f>'6.2. Інша інфо_2'!V36</f>
        <v>0</v>
      </c>
      <c r="G127" s="164">
        <f>F127-E127</f>
        <v>0</v>
      </c>
      <c r="H127" s="175"/>
    </row>
    <row r="128" spans="1:8" s="5" customFormat="1" ht="20.100000000000001" customHeight="1" thickBot="1">
      <c r="A128" s="142" t="s">
        <v>399</v>
      </c>
      <c r="B128" s="143" t="s">
        <v>256</v>
      </c>
      <c r="C128" s="184"/>
      <c r="D128" s="184"/>
      <c r="E128" s="185">
        <f>'6.2. Інша інфо_2'!Y36</f>
        <v>0</v>
      </c>
      <c r="F128" s="185">
        <f>'6.2. Інша інфо_2'!Z36</f>
        <v>0</v>
      </c>
      <c r="G128" s="185">
        <f>F128-E128</f>
        <v>0</v>
      </c>
      <c r="H128" s="186"/>
    </row>
    <row r="129" spans="1:8" s="5" customFormat="1" ht="19.5" thickBot="1">
      <c r="A129" s="230" t="s">
        <v>154</v>
      </c>
      <c r="B129" s="231"/>
      <c r="C129" s="231"/>
      <c r="D129" s="231"/>
      <c r="E129" s="231"/>
      <c r="F129" s="231"/>
      <c r="G129" s="231"/>
      <c r="H129" s="232"/>
    </row>
    <row r="130" spans="1:8" s="5" customFormat="1">
      <c r="A130" s="126" t="s">
        <v>341</v>
      </c>
      <c r="B130" s="127">
        <v>5040</v>
      </c>
      <c r="C130" s="204">
        <f>(C66/C34)*100</f>
        <v>11.894882434301511</v>
      </c>
      <c r="D130" s="187">
        <f>(D66/D34)*100</f>
        <v>0.96618357487923912</v>
      </c>
      <c r="E130" s="187">
        <f>(E66/E34)*100</f>
        <v>0.23640661938533775</v>
      </c>
      <c r="F130" s="187">
        <f>(F66/F34)*100</f>
        <v>0.73917634635692109</v>
      </c>
      <c r="G130" s="188">
        <f>F130-E130</f>
        <v>0.5027697269715834</v>
      </c>
      <c r="H130" s="175">
        <f>(F130/E130)*100</f>
        <v>312.6715945089843</v>
      </c>
    </row>
    <row r="131" spans="1:8" s="5" customFormat="1">
      <c r="A131" s="126" t="s">
        <v>342</v>
      </c>
      <c r="B131" s="127">
        <v>5020</v>
      </c>
      <c r="C131" s="204">
        <f>(C66/C142)*100</f>
        <v>19.132369299221338</v>
      </c>
      <c r="D131" s="187">
        <f>(D66/D142)*100</f>
        <v>1.8575851393189087</v>
      </c>
      <c r="E131" s="187"/>
      <c r="F131" s="187"/>
      <c r="G131" s="188">
        <f>F131-E131</f>
        <v>0</v>
      </c>
      <c r="H131" s="175"/>
    </row>
    <row r="132" spans="1:8" s="5" customFormat="1">
      <c r="A132" s="88" t="s">
        <v>343</v>
      </c>
      <c r="B132" s="6">
        <v>5030</v>
      </c>
      <c r="C132" s="205">
        <f>(C66/C148)*100</f>
        <v>21.078431372549002</v>
      </c>
      <c r="D132" s="188">
        <f>(D66/D148)*100</f>
        <v>2.2058823529412042</v>
      </c>
      <c r="E132" s="188"/>
      <c r="F132" s="188"/>
      <c r="G132" s="188">
        <f>F132-E132</f>
        <v>0</v>
      </c>
      <c r="H132" s="175"/>
    </row>
    <row r="133" spans="1:8" s="5" customFormat="1">
      <c r="A133" s="128" t="s">
        <v>162</v>
      </c>
      <c r="B133" s="129">
        <v>5110</v>
      </c>
      <c r="C133" s="206">
        <f>C148/C145</f>
        <v>1.2769953051643192</v>
      </c>
      <c r="D133" s="189">
        <f>D148/D145</f>
        <v>5.333333333333333</v>
      </c>
      <c r="E133" s="189"/>
      <c r="F133" s="189"/>
      <c r="G133" s="188">
        <f>F133-E133</f>
        <v>0</v>
      </c>
      <c r="H133" s="175"/>
    </row>
    <row r="134" spans="1:8" s="5" customFormat="1" ht="21.75" customHeight="1" thickBot="1">
      <c r="A134" s="162" t="s">
        <v>344</v>
      </c>
      <c r="B134" s="163">
        <v>5220</v>
      </c>
      <c r="C134" s="207">
        <f>C139/C138</f>
        <v>0.46308724832214765</v>
      </c>
      <c r="D134" s="190">
        <f>D139/D138</f>
        <v>0.47842761265580058</v>
      </c>
      <c r="E134" s="190"/>
      <c r="F134" s="190"/>
      <c r="G134" s="190">
        <f>F134-E134</f>
        <v>0</v>
      </c>
      <c r="H134" s="186"/>
    </row>
    <row r="135" spans="1:8" s="5" customFormat="1" ht="19.5" thickBot="1">
      <c r="A135" s="220" t="s">
        <v>311</v>
      </c>
      <c r="B135" s="221"/>
      <c r="C135" s="221"/>
      <c r="D135" s="221"/>
      <c r="E135" s="221"/>
      <c r="F135" s="221"/>
      <c r="G135" s="221"/>
      <c r="H135" s="222"/>
    </row>
    <row r="136" spans="1:8" s="5" customFormat="1" ht="20.100000000000001" customHeight="1">
      <c r="A136" s="126" t="s">
        <v>334</v>
      </c>
      <c r="B136" s="127">
        <v>6000</v>
      </c>
      <c r="C136" s="183"/>
      <c r="D136" s="183"/>
      <c r="E136" s="183"/>
      <c r="F136" s="164" t="s">
        <v>392</v>
      </c>
      <c r="G136" s="164">
        <f>D136-C136</f>
        <v>0</v>
      </c>
      <c r="H136" s="175"/>
    </row>
    <row r="137" spans="1:8" s="5" customFormat="1" ht="20.100000000000001" customHeight="1">
      <c r="A137" s="126" t="s">
        <v>335</v>
      </c>
      <c r="B137" s="127">
        <v>6001</v>
      </c>
      <c r="C137" s="166">
        <f>C138-C139</f>
        <v>56</v>
      </c>
      <c r="D137" s="166">
        <f>D138-D139</f>
        <v>54.4</v>
      </c>
      <c r="E137" s="166">
        <f>E138-E139</f>
        <v>0</v>
      </c>
      <c r="F137" s="164" t="s">
        <v>392</v>
      </c>
      <c r="G137" s="164">
        <f t="shared" ref="G137:G148" si="5">D137-C137</f>
        <v>-1.6000000000000014</v>
      </c>
      <c r="H137" s="175">
        <f t="shared" ref="H137:H148" si="6">(D137/C137)*100</f>
        <v>97.142857142857139</v>
      </c>
    </row>
    <row r="138" spans="1:8" s="5" customFormat="1" ht="20.100000000000001" customHeight="1">
      <c r="A138" s="126" t="s">
        <v>336</v>
      </c>
      <c r="B138" s="127">
        <v>6002</v>
      </c>
      <c r="C138" s="183">
        <v>104.3</v>
      </c>
      <c r="D138" s="183">
        <v>104.3</v>
      </c>
      <c r="E138" s="183"/>
      <c r="F138" s="164" t="s">
        <v>392</v>
      </c>
      <c r="G138" s="164">
        <f t="shared" si="5"/>
        <v>0</v>
      </c>
      <c r="H138" s="175">
        <f t="shared" si="6"/>
        <v>100</v>
      </c>
    </row>
    <row r="139" spans="1:8" s="5" customFormat="1" ht="20.100000000000001" customHeight="1">
      <c r="A139" s="126" t="s">
        <v>337</v>
      </c>
      <c r="B139" s="127">
        <v>6003</v>
      </c>
      <c r="C139" s="183">
        <v>48.3</v>
      </c>
      <c r="D139" s="183">
        <v>49.9</v>
      </c>
      <c r="E139" s="183"/>
      <c r="F139" s="164" t="s">
        <v>392</v>
      </c>
      <c r="G139" s="164">
        <f t="shared" si="5"/>
        <v>1.6000000000000014</v>
      </c>
      <c r="H139" s="175">
        <f t="shared" si="6"/>
        <v>103.31262939958592</v>
      </c>
    </row>
    <row r="140" spans="1:8" s="5" customFormat="1" ht="20.100000000000001" customHeight="1">
      <c r="A140" s="88" t="s">
        <v>338</v>
      </c>
      <c r="B140" s="6">
        <v>6010</v>
      </c>
      <c r="C140" s="183">
        <v>33.9</v>
      </c>
      <c r="D140" s="183">
        <v>42.5</v>
      </c>
      <c r="E140" s="183"/>
      <c r="F140" s="164" t="s">
        <v>392</v>
      </c>
      <c r="G140" s="164">
        <f t="shared" si="5"/>
        <v>8.6000000000000014</v>
      </c>
      <c r="H140" s="175">
        <f t="shared" si="6"/>
        <v>125.36873156342183</v>
      </c>
    </row>
    <row r="141" spans="1:8" s="5" customFormat="1">
      <c r="A141" s="88" t="s">
        <v>339</v>
      </c>
      <c r="B141" s="6">
        <v>6011</v>
      </c>
      <c r="C141" s="183">
        <v>25.3</v>
      </c>
      <c r="D141" s="183">
        <v>42.5</v>
      </c>
      <c r="E141" s="183"/>
      <c r="F141" s="164" t="s">
        <v>392</v>
      </c>
      <c r="G141" s="164">
        <f t="shared" si="5"/>
        <v>17.2</v>
      </c>
      <c r="H141" s="175">
        <f t="shared" si="6"/>
        <v>167.98418972332016</v>
      </c>
    </row>
    <row r="142" spans="1:8" s="5" customFormat="1" ht="20.100000000000001" customHeight="1">
      <c r="A142" s="87" t="s">
        <v>192</v>
      </c>
      <c r="B142" s="6">
        <v>6020</v>
      </c>
      <c r="C142" s="191">
        <v>89.9</v>
      </c>
      <c r="D142" s="191">
        <v>96.9</v>
      </c>
      <c r="E142" s="191"/>
      <c r="F142" s="164" t="s">
        <v>392</v>
      </c>
      <c r="G142" s="168">
        <f t="shared" si="5"/>
        <v>7</v>
      </c>
      <c r="H142" s="176">
        <f t="shared" si="6"/>
        <v>107.78642936596219</v>
      </c>
    </row>
    <row r="143" spans="1:8" s="5" customFormat="1" ht="20.100000000000001" customHeight="1">
      <c r="A143" s="88" t="s">
        <v>131</v>
      </c>
      <c r="B143" s="6">
        <v>6030</v>
      </c>
      <c r="C143" s="183"/>
      <c r="D143" s="183"/>
      <c r="E143" s="183"/>
      <c r="F143" s="164" t="s">
        <v>392</v>
      </c>
      <c r="G143" s="164">
        <f t="shared" si="5"/>
        <v>0</v>
      </c>
      <c r="H143" s="175"/>
    </row>
    <row r="144" spans="1:8" s="5" customFormat="1" ht="20.100000000000001" customHeight="1">
      <c r="A144" s="88" t="s">
        <v>132</v>
      </c>
      <c r="B144" s="6">
        <v>6040</v>
      </c>
      <c r="C144" s="183">
        <v>8.3000000000000007</v>
      </c>
      <c r="D144" s="183">
        <v>15.3</v>
      </c>
      <c r="E144" s="183"/>
      <c r="F144" s="164" t="s">
        <v>392</v>
      </c>
      <c r="G144" s="164">
        <f t="shared" si="5"/>
        <v>7</v>
      </c>
      <c r="H144" s="175">
        <f t="shared" si="6"/>
        <v>184.33734939759034</v>
      </c>
    </row>
    <row r="145" spans="1:8" s="5" customFormat="1" ht="20.100000000000001" customHeight="1">
      <c r="A145" s="87" t="s">
        <v>193</v>
      </c>
      <c r="B145" s="6">
        <v>6050</v>
      </c>
      <c r="C145" s="172">
        <v>63.9</v>
      </c>
      <c r="D145" s="172">
        <f>SUM(D143:D144)</f>
        <v>15.3</v>
      </c>
      <c r="E145" s="172">
        <f>SUM(E143:E144)</f>
        <v>0</v>
      </c>
      <c r="F145" s="164" t="s">
        <v>392</v>
      </c>
      <c r="G145" s="168">
        <f t="shared" si="5"/>
        <v>-48.599999999999994</v>
      </c>
      <c r="H145" s="176">
        <f t="shared" si="6"/>
        <v>23.943661971830988</v>
      </c>
    </row>
    <row r="146" spans="1:8" s="5" customFormat="1" ht="20.100000000000001" customHeight="1">
      <c r="A146" s="88" t="s">
        <v>400</v>
      </c>
      <c r="B146" s="6">
        <v>6060</v>
      </c>
      <c r="C146" s="183"/>
      <c r="D146" s="183"/>
      <c r="E146" s="183"/>
      <c r="F146" s="164" t="s">
        <v>392</v>
      </c>
      <c r="G146" s="164">
        <f t="shared" si="5"/>
        <v>0</v>
      </c>
      <c r="H146" s="175"/>
    </row>
    <row r="147" spans="1:8" s="5" customFormat="1">
      <c r="A147" s="88" t="s">
        <v>401</v>
      </c>
      <c r="B147" s="6">
        <v>6070</v>
      </c>
      <c r="C147" s="183"/>
      <c r="D147" s="183"/>
      <c r="E147" s="183"/>
      <c r="F147" s="164" t="s">
        <v>392</v>
      </c>
      <c r="G147" s="164">
        <f t="shared" si="5"/>
        <v>0</v>
      </c>
      <c r="H147" s="175"/>
    </row>
    <row r="148" spans="1:8" s="5" customFormat="1" ht="20.100000000000001" customHeight="1" thickBot="1">
      <c r="A148" s="87" t="s">
        <v>124</v>
      </c>
      <c r="B148" s="6">
        <v>6080</v>
      </c>
      <c r="C148" s="191">
        <v>81.599999999999994</v>
      </c>
      <c r="D148" s="191">
        <v>81.599999999999994</v>
      </c>
      <c r="E148" s="191"/>
      <c r="F148" s="164" t="s">
        <v>392</v>
      </c>
      <c r="G148" s="168">
        <f t="shared" si="5"/>
        <v>0</v>
      </c>
      <c r="H148" s="176">
        <f t="shared" si="6"/>
        <v>100</v>
      </c>
    </row>
    <row r="149" spans="1:8" s="5" customFormat="1" ht="19.5" thickBot="1">
      <c r="A149" s="227" t="s">
        <v>312</v>
      </c>
      <c r="B149" s="228"/>
      <c r="C149" s="228"/>
      <c r="D149" s="228"/>
      <c r="E149" s="228"/>
      <c r="F149" s="228"/>
      <c r="G149" s="228"/>
      <c r="H149" s="229"/>
    </row>
    <row r="150" spans="1:8" s="5" customFormat="1" ht="20.100000000000001" customHeight="1">
      <c r="A150" s="122" t="s">
        <v>369</v>
      </c>
      <c r="B150" s="130" t="s">
        <v>313</v>
      </c>
      <c r="C150" s="182">
        <f>SUM(C151:C153)</f>
        <v>0</v>
      </c>
      <c r="D150" s="182">
        <f>SUM(D151:D153)</f>
        <v>0</v>
      </c>
      <c r="E150" s="182">
        <f>SUM(E151:E153)</f>
        <v>0</v>
      </c>
      <c r="F150" s="182">
        <f>SUM(F151:F153)</f>
        <v>0</v>
      </c>
      <c r="G150" s="181">
        <f t="shared" ref="G150:G157" si="7">F150-E150</f>
        <v>0</v>
      </c>
      <c r="H150" s="176"/>
    </row>
    <row r="151" spans="1:8" s="5" customFormat="1" ht="20.100000000000001" customHeight="1">
      <c r="A151" s="88" t="s">
        <v>402</v>
      </c>
      <c r="B151" s="131" t="s">
        <v>315</v>
      </c>
      <c r="C151" s="192"/>
      <c r="D151" s="192"/>
      <c r="E151" s="174">
        <f>'6.1. Інша інфо_1'!F66</f>
        <v>0</v>
      </c>
      <c r="F151" s="174">
        <f>'6.1. Інша інфо_1'!H66</f>
        <v>0</v>
      </c>
      <c r="G151" s="164">
        <f t="shared" si="7"/>
        <v>0</v>
      </c>
      <c r="H151" s="175"/>
    </row>
    <row r="152" spans="1:8" s="5" customFormat="1" ht="20.100000000000001" customHeight="1">
      <c r="A152" s="88" t="s">
        <v>403</v>
      </c>
      <c r="B152" s="131" t="s">
        <v>316</v>
      </c>
      <c r="C152" s="192"/>
      <c r="D152" s="192"/>
      <c r="E152" s="174">
        <f>'6.1. Інша інфо_1'!F69</f>
        <v>0</v>
      </c>
      <c r="F152" s="174">
        <f>'6.1. Інша інфо_1'!H69</f>
        <v>0</v>
      </c>
      <c r="G152" s="164">
        <f t="shared" si="7"/>
        <v>0</v>
      </c>
      <c r="H152" s="175"/>
    </row>
    <row r="153" spans="1:8" s="5" customFormat="1" ht="20.100000000000001" customHeight="1">
      <c r="A153" s="88" t="s">
        <v>404</v>
      </c>
      <c r="B153" s="131" t="s">
        <v>317</v>
      </c>
      <c r="C153" s="192"/>
      <c r="D153" s="192"/>
      <c r="E153" s="174">
        <f>'6.1. Інша інфо_1'!F72</f>
        <v>0</v>
      </c>
      <c r="F153" s="174">
        <f>'6.1. Інша інфо_1'!H72</f>
        <v>0</v>
      </c>
      <c r="G153" s="164">
        <f t="shared" si="7"/>
        <v>0</v>
      </c>
      <c r="H153" s="175"/>
    </row>
    <row r="154" spans="1:8" s="5" customFormat="1" ht="20.100000000000001" customHeight="1">
      <c r="A154" s="87" t="s">
        <v>370</v>
      </c>
      <c r="B154" s="131" t="s">
        <v>314</v>
      </c>
      <c r="C154" s="167">
        <f>SUM(C155:C157)</f>
        <v>0</v>
      </c>
      <c r="D154" s="167">
        <f>SUM(D155:D157)</f>
        <v>0</v>
      </c>
      <c r="E154" s="167">
        <f>SUM(E155:E157)</f>
        <v>0</v>
      </c>
      <c r="F154" s="167">
        <f>SUM(F155:F157)</f>
        <v>0</v>
      </c>
      <c r="G154" s="168">
        <f t="shared" si="7"/>
        <v>0</v>
      </c>
      <c r="H154" s="176"/>
    </row>
    <row r="155" spans="1:8" s="5" customFormat="1" ht="20.100000000000001" customHeight="1">
      <c r="A155" s="88" t="s">
        <v>402</v>
      </c>
      <c r="B155" s="131" t="s">
        <v>318</v>
      </c>
      <c r="C155" s="192"/>
      <c r="D155" s="192"/>
      <c r="E155" s="174">
        <f>'6.1. Інша інфо_1'!J66</f>
        <v>0</v>
      </c>
      <c r="F155" s="174">
        <f>'6.1. Інша інфо_1'!L66</f>
        <v>0</v>
      </c>
      <c r="G155" s="164">
        <f t="shared" si="7"/>
        <v>0</v>
      </c>
      <c r="H155" s="175"/>
    </row>
    <row r="156" spans="1:8" s="5" customFormat="1" ht="20.100000000000001" customHeight="1">
      <c r="A156" s="88" t="s">
        <v>403</v>
      </c>
      <c r="B156" s="131" t="s">
        <v>319</v>
      </c>
      <c r="C156" s="192"/>
      <c r="D156" s="192"/>
      <c r="E156" s="174">
        <f>'6.1. Інша інфо_1'!J69</f>
        <v>0</v>
      </c>
      <c r="F156" s="174">
        <f>'6.1. Інша інфо_1'!L69</f>
        <v>0</v>
      </c>
      <c r="G156" s="164">
        <f t="shared" si="7"/>
        <v>0</v>
      </c>
      <c r="H156" s="175"/>
    </row>
    <row r="157" spans="1:8" s="5" customFormat="1" ht="20.100000000000001" customHeight="1" thickBot="1">
      <c r="A157" s="128" t="s">
        <v>404</v>
      </c>
      <c r="B157" s="132" t="s">
        <v>320</v>
      </c>
      <c r="C157" s="192"/>
      <c r="D157" s="192"/>
      <c r="E157" s="174">
        <f>'6.1. Інша інфо_1'!J72</f>
        <v>0</v>
      </c>
      <c r="F157" s="174">
        <f>'6.1. Інша інфо_1'!L72</f>
        <v>0</v>
      </c>
      <c r="G157" s="164">
        <f t="shared" si="7"/>
        <v>0</v>
      </c>
      <c r="H157" s="175"/>
    </row>
    <row r="158" spans="1:8" s="5" customFormat="1" ht="19.5" thickBot="1">
      <c r="A158" s="220" t="s">
        <v>321</v>
      </c>
      <c r="B158" s="221"/>
      <c r="C158" s="221"/>
      <c r="D158" s="221"/>
      <c r="E158" s="221"/>
      <c r="F158" s="221"/>
      <c r="G158" s="221"/>
      <c r="H158" s="222"/>
    </row>
    <row r="159" spans="1:8" s="5" customFormat="1" ht="60.75" customHeight="1">
      <c r="A159" s="87" t="s">
        <v>351</v>
      </c>
      <c r="B159" s="131" t="s">
        <v>322</v>
      </c>
      <c r="C159" s="197">
        <f>SUM(C160:C162)</f>
        <v>3</v>
      </c>
      <c r="D159" s="164" t="s">
        <v>392</v>
      </c>
      <c r="E159" s="167">
        <f>SUM(E160:E162)</f>
        <v>4</v>
      </c>
      <c r="F159" s="197">
        <f>SUM(F160:F162)</f>
        <v>3</v>
      </c>
      <c r="G159" s="168">
        <f>F159-E159</f>
        <v>-1</v>
      </c>
      <c r="H159" s="176">
        <f>(F159/E159)*100</f>
        <v>75</v>
      </c>
    </row>
    <row r="160" spans="1:8" s="5" customFormat="1">
      <c r="A160" s="8" t="s">
        <v>205</v>
      </c>
      <c r="B160" s="131" t="s">
        <v>323</v>
      </c>
      <c r="C160" s="196">
        <f>'6.1. Інша інфо_1'!C12</f>
        <v>1</v>
      </c>
      <c r="D160" s="164" t="s">
        <v>392</v>
      </c>
      <c r="E160" s="164">
        <f>'6.1. Інша інфо_1'!F12</f>
        <v>1</v>
      </c>
      <c r="F160" s="196">
        <f>'6.1. Інша інфо_1'!I12</f>
        <v>1</v>
      </c>
      <c r="G160" s="164">
        <f>F160-E160</f>
        <v>0</v>
      </c>
      <c r="H160" s="175">
        <f>(F160/E160)*100</f>
        <v>100</v>
      </c>
    </row>
    <row r="161" spans="1:9" s="5" customFormat="1">
      <c r="A161" s="8" t="s">
        <v>204</v>
      </c>
      <c r="B161" s="131" t="s">
        <v>324</v>
      </c>
      <c r="C161" s="196">
        <f>'6.1. Інша інфо_1'!C13</f>
        <v>0</v>
      </c>
      <c r="D161" s="164" t="s">
        <v>392</v>
      </c>
      <c r="E161" s="164">
        <f>'6.1. Інша інфо_1'!F13</f>
        <v>0</v>
      </c>
      <c r="F161" s="196"/>
      <c r="G161" s="164">
        <f t="shared" ref="G161:G167" si="8">F161-E161</f>
        <v>0</v>
      </c>
      <c r="H161" s="175"/>
    </row>
    <row r="162" spans="1:9" s="5" customFormat="1">
      <c r="A162" s="8" t="s">
        <v>206</v>
      </c>
      <c r="B162" s="131" t="s">
        <v>325</v>
      </c>
      <c r="C162" s="196">
        <f>'6.1. Інша інфо_1'!C14</f>
        <v>2</v>
      </c>
      <c r="D162" s="164" t="s">
        <v>392</v>
      </c>
      <c r="E162" s="164">
        <f>'6.1. Інша інфо_1'!F14</f>
        <v>3</v>
      </c>
      <c r="F162" s="196">
        <f>'6.1. Інша інфо_1'!I14</f>
        <v>2</v>
      </c>
      <c r="G162" s="164">
        <f t="shared" si="8"/>
        <v>-1</v>
      </c>
      <c r="H162" s="175">
        <f t="shared" ref="H162:H167" si="9">(F162/E162)*100</f>
        <v>66.666666666666657</v>
      </c>
    </row>
    <row r="163" spans="1:9" s="5" customFormat="1" ht="20.100000000000001" customHeight="1">
      <c r="A163" s="87" t="s">
        <v>5</v>
      </c>
      <c r="B163" s="131" t="s">
        <v>326</v>
      </c>
      <c r="C163" s="167">
        <f>C76</f>
        <v>90.2</v>
      </c>
      <c r="D163" s="164" t="s">
        <v>392</v>
      </c>
      <c r="E163" s="167">
        <f>E76</f>
        <v>63.4</v>
      </c>
      <c r="F163" s="167">
        <f>F76</f>
        <v>60.1</v>
      </c>
      <c r="G163" s="168">
        <f t="shared" si="8"/>
        <v>-3.2999999999999972</v>
      </c>
      <c r="H163" s="176">
        <f t="shared" si="9"/>
        <v>94.794952681388011</v>
      </c>
    </row>
    <row r="164" spans="1:9" s="5" customFormat="1" ht="37.5">
      <c r="A164" s="87" t="s">
        <v>257</v>
      </c>
      <c r="B164" s="131" t="s">
        <v>327</v>
      </c>
      <c r="C164" s="168">
        <f>'6.1. Інша інфо_1'!C23:E23</f>
        <v>3755.5555555555552</v>
      </c>
      <c r="D164" s="164" t="s">
        <v>392</v>
      </c>
      <c r="E164" s="168">
        <f>'6.1. Інша інфо_1'!F23</f>
        <v>5281.25</v>
      </c>
      <c r="F164" s="168">
        <f>'6.1. Інша інфо_1'!I23</f>
        <v>6677.7777777777783</v>
      </c>
      <c r="G164" s="168">
        <f t="shared" si="8"/>
        <v>1396.5277777777783</v>
      </c>
      <c r="H164" s="176">
        <f t="shared" si="9"/>
        <v>126.44312952005261</v>
      </c>
    </row>
    <row r="165" spans="1:9" s="5" customFormat="1" ht="20.100000000000001" customHeight="1">
      <c r="A165" s="8" t="s">
        <v>205</v>
      </c>
      <c r="B165" s="131" t="s">
        <v>328</v>
      </c>
      <c r="C165" s="164">
        <f>'6.1. Інша інфо_1'!C24:E24</f>
        <v>7466.6666666666661</v>
      </c>
      <c r="D165" s="164" t="s">
        <v>392</v>
      </c>
      <c r="E165" s="174">
        <v>12525</v>
      </c>
      <c r="F165" s="174">
        <f>'6.1. Інша інфо_1'!I24</f>
        <v>14000</v>
      </c>
      <c r="G165" s="164">
        <f t="shared" si="8"/>
        <v>1475</v>
      </c>
      <c r="H165" s="175">
        <f t="shared" si="9"/>
        <v>111.77644710578842</v>
      </c>
    </row>
    <row r="166" spans="1:9" s="5" customFormat="1" ht="20.100000000000001" customHeight="1">
      <c r="A166" s="8" t="s">
        <v>204</v>
      </c>
      <c r="B166" s="131" t="s">
        <v>329</v>
      </c>
      <c r="C166" s="164">
        <f>'6.1. Інша інфо_1'!C25:E25</f>
        <v>0</v>
      </c>
      <c r="D166" s="164" t="s">
        <v>392</v>
      </c>
      <c r="E166" s="174">
        <f>'6.1. Інша інфо_1'!F25</f>
        <v>0</v>
      </c>
      <c r="F166" s="174">
        <f>'6.1. Інша інфо_1'!I25</f>
        <v>0</v>
      </c>
      <c r="G166" s="164">
        <f t="shared" si="8"/>
        <v>0</v>
      </c>
      <c r="H166" s="175"/>
    </row>
    <row r="167" spans="1:9" s="5" customFormat="1" ht="20.100000000000001" customHeight="1">
      <c r="A167" s="8" t="s">
        <v>206</v>
      </c>
      <c r="B167" s="131" t="s">
        <v>330</v>
      </c>
      <c r="C167" s="164">
        <f>'6.1. Інша інфо_1'!C26:E26</f>
        <v>1900.0000000000002</v>
      </c>
      <c r="D167" s="164" t="s">
        <v>392</v>
      </c>
      <c r="E167" s="174">
        <f>'6.1. Інша інфо_1'!F26</f>
        <v>2866.6666666666665</v>
      </c>
      <c r="F167" s="174">
        <f>'6.1. Інша інфо_1'!I26</f>
        <v>3016.666666666667</v>
      </c>
      <c r="G167" s="164">
        <f t="shared" si="8"/>
        <v>150.00000000000045</v>
      </c>
      <c r="H167" s="175">
        <f t="shared" si="9"/>
        <v>105.23255813953489</v>
      </c>
    </row>
    <row r="168" spans="1:9" s="5" customFormat="1" ht="20.100000000000001" customHeight="1">
      <c r="A168" s="28"/>
      <c r="B168" s="151"/>
      <c r="C168" s="152"/>
      <c r="D168" s="152"/>
      <c r="E168" s="153"/>
      <c r="F168" s="153"/>
      <c r="G168" s="153"/>
      <c r="H168" s="154"/>
    </row>
    <row r="169" spans="1:9" s="5" customFormat="1" ht="20.100000000000001" customHeight="1">
      <c r="A169" s="28"/>
      <c r="B169" s="151"/>
      <c r="C169" s="152"/>
      <c r="D169" s="152"/>
      <c r="E169" s="153"/>
      <c r="F169" s="153"/>
      <c r="G169" s="153"/>
      <c r="H169" s="154"/>
    </row>
    <row r="170" spans="1:9">
      <c r="A170" s="68"/>
    </row>
    <row r="171" spans="1:9">
      <c r="A171" s="56" t="s">
        <v>448</v>
      </c>
      <c r="B171" s="1"/>
      <c r="C171" s="237" t="s">
        <v>95</v>
      </c>
      <c r="D171" s="238"/>
      <c r="E171" s="238"/>
      <c r="F171" s="238"/>
      <c r="G171" s="236" t="s">
        <v>451</v>
      </c>
      <c r="H171" s="236"/>
    </row>
    <row r="172" spans="1:9" s="2" customFormat="1" ht="20.100000000000001" customHeight="1">
      <c r="A172" s="208" t="s">
        <v>352</v>
      </c>
      <c r="B172" s="3"/>
      <c r="C172" s="239" t="s">
        <v>73</v>
      </c>
      <c r="D172" s="239"/>
      <c r="E172" s="239"/>
      <c r="F172" s="239"/>
      <c r="G172" s="235" t="s">
        <v>91</v>
      </c>
      <c r="H172" s="235"/>
      <c r="I172" s="4"/>
    </row>
    <row r="173" spans="1:9">
      <c r="A173" s="68"/>
    </row>
    <row r="174" spans="1:9">
      <c r="A174" s="68"/>
    </row>
    <row r="175" spans="1:9">
      <c r="A175" s="68"/>
    </row>
    <row r="176" spans="1:9">
      <c r="A176" s="68"/>
    </row>
    <row r="177" spans="1:1">
      <c r="A177" s="68"/>
    </row>
    <row r="178" spans="1:1">
      <c r="A178" s="68"/>
    </row>
    <row r="179" spans="1:1">
      <c r="A179" s="68"/>
    </row>
    <row r="180" spans="1:1">
      <c r="A180" s="68"/>
    </row>
    <row r="181" spans="1:1">
      <c r="A181" s="68"/>
    </row>
    <row r="182" spans="1:1">
      <c r="A182" s="68"/>
    </row>
    <row r="183" spans="1:1">
      <c r="A183" s="68"/>
    </row>
    <row r="184" spans="1:1">
      <c r="A184" s="68"/>
    </row>
    <row r="185" spans="1:1">
      <c r="A185" s="68"/>
    </row>
    <row r="186" spans="1:1">
      <c r="A186" s="68"/>
    </row>
    <row r="187" spans="1:1">
      <c r="A187" s="68"/>
    </row>
    <row r="188" spans="1:1">
      <c r="A188" s="68"/>
    </row>
    <row r="189" spans="1:1">
      <c r="A189" s="68"/>
    </row>
    <row r="190" spans="1:1">
      <c r="A190" s="68"/>
    </row>
    <row r="191" spans="1:1">
      <c r="A191" s="68"/>
    </row>
    <row r="192" spans="1:1">
      <c r="A192" s="68"/>
    </row>
    <row r="193" spans="1:1">
      <c r="A193" s="68"/>
    </row>
    <row r="194" spans="1:1">
      <c r="A194" s="68"/>
    </row>
    <row r="195" spans="1:1">
      <c r="A195" s="68"/>
    </row>
    <row r="196" spans="1:1">
      <c r="A196" s="68"/>
    </row>
    <row r="197" spans="1:1">
      <c r="A197" s="68"/>
    </row>
    <row r="198" spans="1:1">
      <c r="A198" s="68"/>
    </row>
    <row r="199" spans="1:1">
      <c r="A199" s="68"/>
    </row>
    <row r="200" spans="1:1">
      <c r="A200" s="68"/>
    </row>
    <row r="201" spans="1:1">
      <c r="A201" s="68"/>
    </row>
    <row r="202" spans="1:1">
      <c r="A202" s="68"/>
    </row>
    <row r="203" spans="1:1">
      <c r="A203" s="68"/>
    </row>
    <row r="204" spans="1:1">
      <c r="A204" s="68"/>
    </row>
    <row r="205" spans="1:1">
      <c r="A205" s="68"/>
    </row>
    <row r="206" spans="1:1">
      <c r="A206" s="68"/>
    </row>
    <row r="207" spans="1:1">
      <c r="A207" s="68"/>
    </row>
    <row r="208" spans="1:1">
      <c r="A208" s="68"/>
    </row>
    <row r="209" spans="1:1">
      <c r="A209" s="68"/>
    </row>
    <row r="210" spans="1:1">
      <c r="A210" s="68"/>
    </row>
    <row r="211" spans="1:1">
      <c r="A211" s="68"/>
    </row>
    <row r="212" spans="1:1">
      <c r="A212" s="68"/>
    </row>
    <row r="213" spans="1:1">
      <c r="A213" s="68"/>
    </row>
    <row r="214" spans="1:1">
      <c r="A214" s="68"/>
    </row>
    <row r="215" spans="1:1">
      <c r="A215" s="68"/>
    </row>
    <row r="216" spans="1:1">
      <c r="A216" s="68"/>
    </row>
    <row r="217" spans="1:1">
      <c r="A217" s="68"/>
    </row>
    <row r="218" spans="1:1">
      <c r="A218" s="68"/>
    </row>
    <row r="219" spans="1:1">
      <c r="A219" s="68"/>
    </row>
    <row r="220" spans="1:1">
      <c r="A220" s="68"/>
    </row>
    <row r="221" spans="1:1">
      <c r="A221" s="68"/>
    </row>
    <row r="222" spans="1:1">
      <c r="A222" s="68"/>
    </row>
    <row r="223" spans="1:1">
      <c r="A223" s="68"/>
    </row>
    <row r="224" spans="1:1">
      <c r="A224" s="68"/>
    </row>
    <row r="225" spans="1:1">
      <c r="A225" s="68"/>
    </row>
    <row r="226" spans="1:1">
      <c r="A226" s="68"/>
    </row>
    <row r="227" spans="1:1">
      <c r="A227" s="68"/>
    </row>
    <row r="228" spans="1:1">
      <c r="A228" s="68"/>
    </row>
    <row r="229" spans="1:1">
      <c r="A229" s="68"/>
    </row>
    <row r="230" spans="1:1">
      <c r="A230" s="68"/>
    </row>
    <row r="231" spans="1:1">
      <c r="A231" s="68"/>
    </row>
    <row r="232" spans="1:1">
      <c r="A232" s="68"/>
    </row>
    <row r="233" spans="1:1">
      <c r="A233" s="68"/>
    </row>
    <row r="234" spans="1:1">
      <c r="A234" s="68"/>
    </row>
    <row r="235" spans="1:1">
      <c r="A235" s="68"/>
    </row>
    <row r="236" spans="1:1">
      <c r="A236" s="68"/>
    </row>
    <row r="237" spans="1:1">
      <c r="A237" s="68"/>
    </row>
    <row r="238" spans="1:1">
      <c r="A238" s="68"/>
    </row>
    <row r="239" spans="1:1">
      <c r="A239" s="68"/>
    </row>
    <row r="240" spans="1:1">
      <c r="A240" s="68"/>
    </row>
    <row r="241" spans="1:1">
      <c r="A241" s="68"/>
    </row>
    <row r="242" spans="1:1">
      <c r="A242" s="68"/>
    </row>
    <row r="243" spans="1:1">
      <c r="A243" s="68"/>
    </row>
    <row r="244" spans="1:1">
      <c r="A244" s="68"/>
    </row>
    <row r="245" spans="1:1">
      <c r="A245" s="68"/>
    </row>
    <row r="246" spans="1:1">
      <c r="A246" s="68"/>
    </row>
    <row r="247" spans="1:1">
      <c r="A247" s="68"/>
    </row>
    <row r="248" spans="1:1">
      <c r="A248" s="68"/>
    </row>
    <row r="249" spans="1:1">
      <c r="A249" s="68"/>
    </row>
    <row r="250" spans="1:1">
      <c r="A250" s="68"/>
    </row>
    <row r="251" spans="1:1">
      <c r="A251" s="68"/>
    </row>
    <row r="252" spans="1:1">
      <c r="A252" s="68"/>
    </row>
    <row r="253" spans="1:1">
      <c r="A253" s="68"/>
    </row>
    <row r="254" spans="1:1">
      <c r="A254" s="68"/>
    </row>
    <row r="255" spans="1:1">
      <c r="A255" s="68"/>
    </row>
    <row r="256" spans="1:1">
      <c r="A256" s="68"/>
    </row>
    <row r="257" spans="1:1">
      <c r="A257" s="68"/>
    </row>
    <row r="258" spans="1:1">
      <c r="A258" s="68"/>
    </row>
    <row r="259" spans="1:1">
      <c r="A259" s="68"/>
    </row>
    <row r="260" spans="1:1">
      <c r="A260" s="68"/>
    </row>
    <row r="261" spans="1:1">
      <c r="A261" s="68"/>
    </row>
    <row r="262" spans="1:1">
      <c r="A262" s="68"/>
    </row>
    <row r="263" spans="1:1">
      <c r="A263" s="68"/>
    </row>
    <row r="264" spans="1:1">
      <c r="A264" s="68"/>
    </row>
    <row r="265" spans="1:1">
      <c r="A265" s="68"/>
    </row>
    <row r="266" spans="1:1">
      <c r="A266" s="68"/>
    </row>
    <row r="267" spans="1:1">
      <c r="A267" s="68"/>
    </row>
    <row r="268" spans="1:1">
      <c r="A268" s="68"/>
    </row>
    <row r="269" spans="1:1">
      <c r="A269" s="68"/>
    </row>
    <row r="270" spans="1:1">
      <c r="A270" s="68"/>
    </row>
    <row r="271" spans="1:1">
      <c r="A271" s="68"/>
    </row>
    <row r="272" spans="1:1">
      <c r="A272" s="68"/>
    </row>
    <row r="273" spans="1:1">
      <c r="A273" s="68"/>
    </row>
    <row r="274" spans="1:1">
      <c r="A274" s="68"/>
    </row>
    <row r="275" spans="1:1">
      <c r="A275" s="68"/>
    </row>
    <row r="276" spans="1:1">
      <c r="A276" s="68"/>
    </row>
    <row r="277" spans="1:1">
      <c r="A277" s="68"/>
    </row>
    <row r="278" spans="1:1">
      <c r="A278" s="68"/>
    </row>
    <row r="279" spans="1:1">
      <c r="A279" s="68"/>
    </row>
    <row r="280" spans="1:1">
      <c r="A280" s="68"/>
    </row>
    <row r="281" spans="1:1">
      <c r="A281" s="68"/>
    </row>
    <row r="282" spans="1:1">
      <c r="A282" s="68"/>
    </row>
    <row r="283" spans="1:1">
      <c r="A283" s="68"/>
    </row>
    <row r="284" spans="1:1">
      <c r="A284" s="68"/>
    </row>
    <row r="285" spans="1:1">
      <c r="A285" s="68"/>
    </row>
    <row r="286" spans="1:1">
      <c r="A286" s="68"/>
    </row>
    <row r="287" spans="1:1">
      <c r="A287" s="68"/>
    </row>
    <row r="288" spans="1:1">
      <c r="A288" s="68"/>
    </row>
    <row r="289" spans="1:1">
      <c r="A289" s="68"/>
    </row>
    <row r="290" spans="1:1">
      <c r="A290" s="68"/>
    </row>
    <row r="291" spans="1:1">
      <c r="A291" s="68"/>
    </row>
    <row r="292" spans="1:1">
      <c r="A292" s="68"/>
    </row>
    <row r="293" spans="1:1">
      <c r="A293" s="68"/>
    </row>
    <row r="294" spans="1:1">
      <c r="A294" s="68"/>
    </row>
    <row r="295" spans="1:1">
      <c r="A295" s="68"/>
    </row>
    <row r="296" spans="1:1">
      <c r="A296" s="68"/>
    </row>
    <row r="297" spans="1:1">
      <c r="A297" s="68"/>
    </row>
    <row r="298" spans="1:1">
      <c r="A298" s="68"/>
    </row>
    <row r="299" spans="1:1">
      <c r="A299" s="68"/>
    </row>
    <row r="300" spans="1:1">
      <c r="A300" s="68"/>
    </row>
    <row r="301" spans="1:1">
      <c r="A301" s="68"/>
    </row>
    <row r="302" spans="1:1">
      <c r="A302" s="68"/>
    </row>
    <row r="303" spans="1:1">
      <c r="A303" s="68"/>
    </row>
    <row r="304" spans="1:1">
      <c r="A304" s="68"/>
    </row>
    <row r="305" spans="1:1">
      <c r="A305" s="68"/>
    </row>
    <row r="306" spans="1:1">
      <c r="A306" s="68"/>
    </row>
    <row r="307" spans="1:1">
      <c r="A307" s="68"/>
    </row>
    <row r="308" spans="1:1">
      <c r="A308" s="68"/>
    </row>
    <row r="309" spans="1:1">
      <c r="A309" s="68"/>
    </row>
    <row r="310" spans="1:1">
      <c r="A310" s="68"/>
    </row>
    <row r="311" spans="1:1">
      <c r="A311" s="68"/>
    </row>
    <row r="312" spans="1:1">
      <c r="A312" s="68"/>
    </row>
    <row r="313" spans="1:1">
      <c r="A313" s="68"/>
    </row>
    <row r="314" spans="1:1">
      <c r="A314" s="68"/>
    </row>
    <row r="315" spans="1:1">
      <c r="A315" s="68"/>
    </row>
    <row r="316" spans="1:1">
      <c r="A316" s="68"/>
    </row>
    <row r="317" spans="1:1">
      <c r="A317" s="68"/>
    </row>
    <row r="318" spans="1:1">
      <c r="A318" s="68"/>
    </row>
    <row r="319" spans="1:1">
      <c r="A319" s="68"/>
    </row>
    <row r="320" spans="1:1">
      <c r="A320" s="68"/>
    </row>
    <row r="321" spans="1:1">
      <c r="A321" s="68"/>
    </row>
    <row r="322" spans="1:1">
      <c r="A322" s="68"/>
    </row>
    <row r="323" spans="1:1">
      <c r="A323" s="68"/>
    </row>
    <row r="324" spans="1:1">
      <c r="A324" s="68"/>
    </row>
    <row r="325" spans="1:1">
      <c r="A325" s="68"/>
    </row>
    <row r="326" spans="1:1">
      <c r="A326" s="68"/>
    </row>
    <row r="327" spans="1:1">
      <c r="A327" s="68"/>
    </row>
    <row r="328" spans="1:1">
      <c r="A328" s="68"/>
    </row>
    <row r="329" spans="1:1">
      <c r="A329" s="68"/>
    </row>
    <row r="330" spans="1:1">
      <c r="A330" s="68"/>
    </row>
    <row r="331" spans="1:1">
      <c r="A331" s="52"/>
    </row>
    <row r="332" spans="1:1">
      <c r="A332" s="52"/>
    </row>
    <row r="333" spans="1:1">
      <c r="A333" s="52"/>
    </row>
    <row r="334" spans="1:1">
      <c r="A334" s="52"/>
    </row>
    <row r="335" spans="1:1">
      <c r="A335" s="52"/>
    </row>
    <row r="336" spans="1:1">
      <c r="A336" s="52"/>
    </row>
    <row r="337" spans="1:1">
      <c r="A337" s="52"/>
    </row>
    <row r="338" spans="1:1">
      <c r="A338" s="52"/>
    </row>
    <row r="339" spans="1:1">
      <c r="A339" s="52"/>
    </row>
    <row r="340" spans="1:1">
      <c r="A340" s="52"/>
    </row>
    <row r="341" spans="1:1">
      <c r="A341" s="52"/>
    </row>
    <row r="342" spans="1:1">
      <c r="A342" s="52"/>
    </row>
    <row r="343" spans="1:1">
      <c r="A343" s="52"/>
    </row>
    <row r="344" spans="1:1">
      <c r="A344" s="52"/>
    </row>
    <row r="345" spans="1:1">
      <c r="A345" s="52"/>
    </row>
    <row r="346" spans="1:1">
      <c r="A346" s="52"/>
    </row>
    <row r="347" spans="1:1">
      <c r="A347" s="52"/>
    </row>
    <row r="348" spans="1:1">
      <c r="A348" s="52"/>
    </row>
    <row r="349" spans="1:1">
      <c r="A349" s="52"/>
    </row>
    <row r="350" spans="1:1">
      <c r="A350" s="52"/>
    </row>
    <row r="351" spans="1:1">
      <c r="A351" s="52"/>
    </row>
    <row r="352" spans="1:1">
      <c r="A352" s="52"/>
    </row>
    <row r="353" spans="1:1">
      <c r="A353" s="52"/>
    </row>
    <row r="354" spans="1:1">
      <c r="A354" s="52"/>
    </row>
    <row r="355" spans="1:1">
      <c r="A355" s="52"/>
    </row>
    <row r="356" spans="1:1">
      <c r="A356" s="52"/>
    </row>
    <row r="357" spans="1:1">
      <c r="A357" s="52"/>
    </row>
    <row r="358" spans="1:1">
      <c r="A358" s="52"/>
    </row>
    <row r="359" spans="1:1">
      <c r="A359" s="52"/>
    </row>
    <row r="360" spans="1:1">
      <c r="A360" s="52"/>
    </row>
    <row r="361" spans="1:1">
      <c r="A361" s="52"/>
    </row>
    <row r="362" spans="1:1">
      <c r="A362" s="52"/>
    </row>
    <row r="363" spans="1:1">
      <c r="A363" s="52"/>
    </row>
    <row r="364" spans="1:1">
      <c r="A364" s="52"/>
    </row>
    <row r="365" spans="1:1">
      <c r="A365" s="52"/>
    </row>
    <row r="366" spans="1:1">
      <c r="A366" s="52"/>
    </row>
    <row r="367" spans="1:1">
      <c r="A367" s="52"/>
    </row>
    <row r="368" spans="1:1">
      <c r="A368" s="52"/>
    </row>
    <row r="369" spans="1:1">
      <c r="A369" s="52"/>
    </row>
    <row r="370" spans="1:1">
      <c r="A370" s="52"/>
    </row>
    <row r="371" spans="1:1">
      <c r="A371" s="52"/>
    </row>
    <row r="372" spans="1:1">
      <c r="A372" s="52"/>
    </row>
    <row r="373" spans="1:1">
      <c r="A373" s="52"/>
    </row>
    <row r="374" spans="1:1">
      <c r="A374" s="52"/>
    </row>
    <row r="375" spans="1:1">
      <c r="A375" s="52"/>
    </row>
    <row r="376" spans="1:1">
      <c r="A376" s="52"/>
    </row>
    <row r="377" spans="1:1">
      <c r="A377" s="52"/>
    </row>
    <row r="378" spans="1:1">
      <c r="A378" s="52"/>
    </row>
    <row r="379" spans="1:1">
      <c r="A379" s="52"/>
    </row>
    <row r="380" spans="1:1">
      <c r="A380" s="52"/>
    </row>
    <row r="381" spans="1:1">
      <c r="A381" s="52"/>
    </row>
    <row r="382" spans="1:1">
      <c r="A382" s="52"/>
    </row>
    <row r="383" spans="1:1">
      <c r="A383" s="52"/>
    </row>
    <row r="384" spans="1:1">
      <c r="A384" s="52"/>
    </row>
    <row r="385" spans="1:1">
      <c r="A385" s="52"/>
    </row>
    <row r="386" spans="1:1">
      <c r="A386" s="52"/>
    </row>
    <row r="387" spans="1:1">
      <c r="A387" s="52"/>
    </row>
    <row r="388" spans="1:1">
      <c r="A388" s="52"/>
    </row>
    <row r="389" spans="1:1">
      <c r="A389" s="52"/>
    </row>
    <row r="390" spans="1:1">
      <c r="A390" s="52"/>
    </row>
    <row r="391" spans="1:1">
      <c r="A391" s="52"/>
    </row>
    <row r="392" spans="1:1">
      <c r="A392" s="52"/>
    </row>
    <row r="393" spans="1:1">
      <c r="A393" s="52"/>
    </row>
    <row r="394" spans="1:1">
      <c r="A394" s="52"/>
    </row>
    <row r="395" spans="1:1">
      <c r="A395" s="52"/>
    </row>
    <row r="396" spans="1:1">
      <c r="A396" s="52"/>
    </row>
    <row r="397" spans="1:1">
      <c r="A397" s="52"/>
    </row>
    <row r="398" spans="1:1">
      <c r="A398" s="52"/>
    </row>
    <row r="399" spans="1:1">
      <c r="A399" s="52"/>
    </row>
    <row r="400" spans="1:1">
      <c r="A400" s="52"/>
    </row>
    <row r="401" spans="1:1">
      <c r="A401" s="52"/>
    </row>
    <row r="402" spans="1:1">
      <c r="A402" s="52"/>
    </row>
    <row r="403" spans="1:1">
      <c r="A403" s="52"/>
    </row>
    <row r="404" spans="1:1">
      <c r="A404" s="52"/>
    </row>
    <row r="405" spans="1:1">
      <c r="A405" s="52"/>
    </row>
    <row r="406" spans="1:1">
      <c r="A406" s="52"/>
    </row>
    <row r="407" spans="1:1">
      <c r="A407" s="52"/>
    </row>
    <row r="408" spans="1:1">
      <c r="A408" s="52"/>
    </row>
    <row r="409" spans="1:1">
      <c r="A409" s="52"/>
    </row>
    <row r="410" spans="1:1">
      <c r="A410" s="52"/>
    </row>
    <row r="411" spans="1:1">
      <c r="A411" s="52"/>
    </row>
    <row r="412" spans="1:1">
      <c r="A412" s="52"/>
    </row>
    <row r="413" spans="1:1">
      <c r="A413" s="52"/>
    </row>
    <row r="414" spans="1:1">
      <c r="A414" s="52"/>
    </row>
    <row r="415" spans="1:1">
      <c r="A415" s="52"/>
    </row>
    <row r="416" spans="1:1">
      <c r="A416" s="52"/>
    </row>
    <row r="417" spans="1:1">
      <c r="A417" s="52"/>
    </row>
    <row r="418" spans="1:1">
      <c r="A418" s="52"/>
    </row>
    <row r="419" spans="1:1">
      <c r="A419" s="52"/>
    </row>
    <row r="420" spans="1:1">
      <c r="A420" s="52"/>
    </row>
    <row r="421" spans="1:1">
      <c r="A421" s="52"/>
    </row>
    <row r="422" spans="1:1">
      <c r="A422" s="52"/>
    </row>
    <row r="423" spans="1:1">
      <c r="A423" s="52"/>
    </row>
    <row r="424" spans="1:1">
      <c r="A424" s="52"/>
    </row>
    <row r="425" spans="1:1">
      <c r="A425" s="52"/>
    </row>
    <row r="426" spans="1:1">
      <c r="A426" s="52"/>
    </row>
    <row r="427" spans="1:1">
      <c r="A427" s="52"/>
    </row>
    <row r="428" spans="1:1">
      <c r="A428" s="52"/>
    </row>
    <row r="429" spans="1:1">
      <c r="A429" s="52"/>
    </row>
    <row r="430" spans="1:1">
      <c r="A430" s="52"/>
    </row>
    <row r="431" spans="1:1">
      <c r="A431" s="52"/>
    </row>
    <row r="432" spans="1:1">
      <c r="A432" s="52"/>
    </row>
    <row r="433" spans="1:1">
      <c r="A433" s="52"/>
    </row>
    <row r="434" spans="1:1">
      <c r="A434" s="52"/>
    </row>
    <row r="435" spans="1:1">
      <c r="A435" s="52"/>
    </row>
    <row r="436" spans="1:1">
      <c r="A436" s="52"/>
    </row>
    <row r="437" spans="1:1">
      <c r="A437" s="52"/>
    </row>
    <row r="438" spans="1:1">
      <c r="A438" s="52"/>
    </row>
    <row r="439" spans="1:1">
      <c r="A439" s="52"/>
    </row>
    <row r="440" spans="1:1">
      <c r="A440" s="52"/>
    </row>
    <row r="441" spans="1:1">
      <c r="A441" s="52"/>
    </row>
    <row r="442" spans="1:1">
      <c r="A442" s="52"/>
    </row>
    <row r="443" spans="1:1">
      <c r="A443" s="52"/>
    </row>
    <row r="444" spans="1:1">
      <c r="A444" s="52"/>
    </row>
    <row r="445" spans="1:1">
      <c r="A445" s="52"/>
    </row>
    <row r="446" spans="1:1">
      <c r="A446" s="52"/>
    </row>
    <row r="447" spans="1:1">
      <c r="A447" s="52"/>
    </row>
    <row r="448" spans="1:1">
      <c r="A448" s="52"/>
    </row>
    <row r="449" spans="1:1">
      <c r="A449" s="52"/>
    </row>
    <row r="450" spans="1:1">
      <c r="A450" s="52"/>
    </row>
    <row r="451" spans="1:1">
      <c r="A451" s="52"/>
    </row>
    <row r="452" spans="1:1">
      <c r="A452" s="52"/>
    </row>
    <row r="453" spans="1:1">
      <c r="A453" s="52"/>
    </row>
    <row r="454" spans="1:1">
      <c r="A454" s="52"/>
    </row>
    <row r="455" spans="1:1">
      <c r="A455" s="52"/>
    </row>
    <row r="456" spans="1:1">
      <c r="A456" s="52"/>
    </row>
    <row r="457" spans="1:1">
      <c r="A457" s="52"/>
    </row>
    <row r="458" spans="1:1">
      <c r="A458" s="52"/>
    </row>
    <row r="459" spans="1:1">
      <c r="A459" s="52"/>
    </row>
    <row r="460" spans="1:1">
      <c r="A460" s="52"/>
    </row>
    <row r="461" spans="1:1">
      <c r="A461" s="52"/>
    </row>
    <row r="462" spans="1:1">
      <c r="A462" s="52"/>
    </row>
    <row r="463" spans="1:1">
      <c r="A463" s="52"/>
    </row>
    <row r="464" spans="1:1">
      <c r="A464" s="52"/>
    </row>
    <row r="465" spans="1:1">
      <c r="A465" s="52"/>
    </row>
    <row r="466" spans="1:1">
      <c r="A466" s="52"/>
    </row>
    <row r="467" spans="1:1">
      <c r="A467" s="52"/>
    </row>
    <row r="468" spans="1:1">
      <c r="A468" s="52"/>
    </row>
    <row r="469" spans="1:1">
      <c r="A469" s="52"/>
    </row>
    <row r="470" spans="1:1">
      <c r="A470" s="52"/>
    </row>
    <row r="471" spans="1:1">
      <c r="A471" s="52"/>
    </row>
    <row r="472" spans="1:1">
      <c r="A472" s="52"/>
    </row>
    <row r="473" spans="1:1">
      <c r="A473" s="52"/>
    </row>
    <row r="474" spans="1:1">
      <c r="A474" s="52"/>
    </row>
    <row r="475" spans="1:1">
      <c r="A475" s="52"/>
    </row>
    <row r="476" spans="1:1">
      <c r="A476" s="52"/>
    </row>
    <row r="477" spans="1:1">
      <c r="A477" s="52"/>
    </row>
    <row r="478" spans="1:1">
      <c r="A478" s="52"/>
    </row>
    <row r="479" spans="1:1">
      <c r="A479" s="52"/>
    </row>
    <row r="480" spans="1:1">
      <c r="A480" s="52"/>
    </row>
    <row r="481" spans="1:1">
      <c r="A481" s="52"/>
    </row>
    <row r="482" spans="1:1">
      <c r="A482" s="52"/>
    </row>
    <row r="483" spans="1:1">
      <c r="A483" s="52"/>
    </row>
    <row r="484" spans="1:1">
      <c r="A484" s="52"/>
    </row>
    <row r="485" spans="1:1">
      <c r="A485" s="52"/>
    </row>
    <row r="486" spans="1:1">
      <c r="A486" s="52"/>
    </row>
    <row r="487" spans="1:1">
      <c r="A487" s="52"/>
    </row>
    <row r="488" spans="1:1">
      <c r="A488" s="52"/>
    </row>
    <row r="489" spans="1:1">
      <c r="A489" s="52"/>
    </row>
    <row r="490" spans="1:1">
      <c r="A490" s="52"/>
    </row>
    <row r="491" spans="1:1">
      <c r="A491" s="52"/>
    </row>
    <row r="492" spans="1:1">
      <c r="A492" s="52"/>
    </row>
    <row r="493" spans="1:1">
      <c r="A493" s="52"/>
    </row>
    <row r="494" spans="1:1">
      <c r="A494" s="52"/>
    </row>
    <row r="495" spans="1:1">
      <c r="A495" s="52"/>
    </row>
    <row r="496" spans="1:1">
      <c r="A496" s="52"/>
    </row>
  </sheetData>
  <mergeCells count="42">
    <mergeCell ref="A135:H135"/>
    <mergeCell ref="A149:H149"/>
    <mergeCell ref="B16:E16"/>
    <mergeCell ref="A23:H23"/>
    <mergeCell ref="G172:H172"/>
    <mergeCell ref="G171:H171"/>
    <mergeCell ref="C171:F171"/>
    <mergeCell ref="C172:F172"/>
    <mergeCell ref="A158:H158"/>
    <mergeCell ref="A108:H108"/>
    <mergeCell ref="A116:H116"/>
    <mergeCell ref="A129:H129"/>
    <mergeCell ref="A30:A31"/>
    <mergeCell ref="B30:B31"/>
    <mergeCell ref="A26:H26"/>
    <mergeCell ref="A28:H28"/>
    <mergeCell ref="B13:E13"/>
    <mergeCell ref="B14:E14"/>
    <mergeCell ref="B15:E15"/>
    <mergeCell ref="C30:D30"/>
    <mergeCell ref="E30:H30"/>
    <mergeCell ref="A25:H25"/>
    <mergeCell ref="F1:H1"/>
    <mergeCell ref="F2:H2"/>
    <mergeCell ref="F3:H3"/>
    <mergeCell ref="F4:H4"/>
    <mergeCell ref="B9:E9"/>
    <mergeCell ref="A94:H94"/>
    <mergeCell ref="A82:H82"/>
    <mergeCell ref="A33:H33"/>
    <mergeCell ref="A81:H81"/>
    <mergeCell ref="A24:H24"/>
    <mergeCell ref="B10:E10"/>
    <mergeCell ref="F17:G17"/>
    <mergeCell ref="B12:E12"/>
    <mergeCell ref="B18:E18"/>
    <mergeCell ref="B17:E17"/>
    <mergeCell ref="B21:E21"/>
    <mergeCell ref="B11:E11"/>
    <mergeCell ref="B19:E19"/>
    <mergeCell ref="B20:E20"/>
    <mergeCell ref="F16:G16"/>
  </mergeCells>
  <phoneticPr fontId="3" type="noConversion"/>
  <pageMargins left="0.9" right="0.59055118110236227" top="0.78740157480314965" bottom="0.78740157480314965" header="0.31496062992125984" footer="0.19685039370078741"/>
  <pageSetup paperSize="9" scale="47" orientation="landscape" verticalDpi="300" r:id="rId1"/>
  <headerFooter alignWithMargins="0">
    <oddHeader>&amp;C
&amp;"Times New Roman,обычный"&amp;14 &amp;P&amp;R&amp;"Times New Roman,обычный"&amp;14Продовження додатка 3</oddHeader>
  </headerFooter>
  <rowBreaks count="3" manualBreakCount="3">
    <brk id="52" max="7" man="1"/>
    <brk id="93" max="7" man="1"/>
    <brk id="134" max="7" man="1"/>
  </rowBreaks>
  <ignoredErrors>
    <ignoredError sqref="G130 C133:D133 H34:H36 G109 H61 C130:D130 H159 G51 H111 H130 C164:C167 H37 H51 H50 D51:F51 C52 D52 H52 G52 H93 G88 G111:G115 C131:D131 G55 C132:D132 H137:H142 C134:D134 G133 G132 G131 G134 E130:F130 H164:H165 F164:G167 H160 F52 G57:G59 H66 H69:H70 H73:H80 H103:H104 H106:H107 H115 H144:H145 H148 H162:H163 H167" evalError="1"/>
    <ignoredError sqref="B118 B150:B157 B159:B167" numberStoredAsText="1"/>
    <ignoredError sqref="E160:E162" formula="1"/>
    <ignoredError sqref="E164 E166:E167" evalError="1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sheetPr enableFormatConditionsCalculation="0">
    <tabColor indexed="43"/>
  </sheetPr>
  <dimension ref="A1:I328"/>
  <sheetViews>
    <sheetView zoomScale="75" zoomScaleNormal="70" zoomScaleSheetLayoutView="75" workbookViewId="0">
      <pane xSplit="2" ySplit="6" topLeftCell="D87" activePane="bottomRight" state="frozen"/>
      <selection activeCell="A67" sqref="A67"/>
      <selection pane="topRight" activeCell="A67" sqref="A67"/>
      <selection pane="bottomLeft" activeCell="A67" sqref="A67"/>
      <selection pane="bottomRight" activeCell="D99" sqref="D99"/>
    </sheetView>
  </sheetViews>
  <sheetFormatPr defaultRowHeight="18.75"/>
  <cols>
    <col min="1" max="1" width="84.42578125" style="3" customWidth="1"/>
    <col min="2" max="2" width="14.85546875" style="25" customWidth="1"/>
    <col min="3" max="7" width="22.42578125" style="25" customWidth="1"/>
    <col min="8" max="8" width="19.85546875" style="25" customWidth="1"/>
    <col min="9" max="9" width="95.42578125" style="25" customWidth="1"/>
    <col min="10" max="16384" width="9.140625" style="3"/>
  </cols>
  <sheetData>
    <row r="1" spans="1:9">
      <c r="A1" s="244" t="s">
        <v>89</v>
      </c>
      <c r="B1" s="244"/>
      <c r="C1" s="244"/>
      <c r="D1" s="244"/>
      <c r="E1" s="244"/>
      <c r="F1" s="244"/>
      <c r="G1" s="244"/>
      <c r="H1" s="244"/>
      <c r="I1" s="244"/>
    </row>
    <row r="2" spans="1:9" ht="12.75" customHeight="1">
      <c r="A2" s="45"/>
      <c r="B2" s="55"/>
      <c r="C2" s="55"/>
      <c r="D2" s="55"/>
      <c r="E2" s="55"/>
      <c r="F2" s="55"/>
      <c r="G2" s="55"/>
      <c r="H2" s="55"/>
      <c r="I2" s="55"/>
    </row>
    <row r="3" spans="1:9" ht="39" customHeight="1">
      <c r="A3" s="233" t="s">
        <v>201</v>
      </c>
      <c r="B3" s="224" t="s">
        <v>18</v>
      </c>
      <c r="C3" s="224" t="s">
        <v>353</v>
      </c>
      <c r="D3" s="224"/>
      <c r="E3" s="233" t="s">
        <v>389</v>
      </c>
      <c r="F3" s="233"/>
      <c r="G3" s="233"/>
      <c r="H3" s="233"/>
      <c r="I3" s="233"/>
    </row>
    <row r="4" spans="1:9" ht="37.5">
      <c r="A4" s="233"/>
      <c r="B4" s="224"/>
      <c r="C4" s="7" t="s">
        <v>188</v>
      </c>
      <c r="D4" s="7" t="s">
        <v>189</v>
      </c>
      <c r="E4" s="7" t="s">
        <v>190</v>
      </c>
      <c r="F4" s="7" t="s">
        <v>177</v>
      </c>
      <c r="G4" s="71" t="s">
        <v>196</v>
      </c>
      <c r="H4" s="71" t="s">
        <v>197</v>
      </c>
      <c r="I4" s="7" t="s">
        <v>195</v>
      </c>
    </row>
    <row r="5" spans="1:9">
      <c r="A5" s="6">
        <v>1</v>
      </c>
      <c r="B5" s="7">
        <v>2</v>
      </c>
      <c r="C5" s="6">
        <v>3</v>
      </c>
      <c r="D5" s="7">
        <v>4</v>
      </c>
      <c r="E5" s="6">
        <v>5</v>
      </c>
      <c r="F5" s="7">
        <v>6</v>
      </c>
      <c r="G5" s="6">
        <v>7</v>
      </c>
      <c r="H5" s="7">
        <v>8</v>
      </c>
      <c r="I5" s="6">
        <v>9</v>
      </c>
    </row>
    <row r="6" spans="1:9" s="5" customFormat="1" ht="24.95" customHeight="1">
      <c r="A6" s="240" t="s">
        <v>194</v>
      </c>
      <c r="B6" s="240"/>
      <c r="C6" s="240"/>
      <c r="D6" s="240"/>
      <c r="E6" s="240"/>
      <c r="F6" s="240"/>
      <c r="G6" s="240"/>
      <c r="H6" s="240"/>
      <c r="I6" s="240"/>
    </row>
    <row r="7" spans="1:9" s="5" customFormat="1" ht="20.100000000000001" customHeight="1">
      <c r="A7" s="8" t="s">
        <v>149</v>
      </c>
      <c r="B7" s="9">
        <v>1000</v>
      </c>
      <c r="C7" s="164">
        <v>144.6</v>
      </c>
      <c r="D7" s="164">
        <v>186.3</v>
      </c>
      <c r="E7" s="164">
        <v>84.6</v>
      </c>
      <c r="F7" s="164">
        <v>94.7</v>
      </c>
      <c r="G7" s="164">
        <f>F7-E7</f>
        <v>10.100000000000009</v>
      </c>
      <c r="H7" s="165">
        <f>(F7/E7)*100</f>
        <v>111.93853427895981</v>
      </c>
      <c r="I7" s="94"/>
    </row>
    <row r="8" spans="1:9" ht="20.100000000000001" customHeight="1">
      <c r="A8" s="8" t="s">
        <v>133</v>
      </c>
      <c r="B8" s="9">
        <v>1010</v>
      </c>
      <c r="C8" s="166">
        <f>SUM(C9:C16)</f>
        <v>-69.400000000000006</v>
      </c>
      <c r="D8" s="166">
        <f>SUM(D9:D16)</f>
        <v>-108.69999999999999</v>
      </c>
      <c r="E8" s="166">
        <f>SUM(E9:E16)</f>
        <v>-48.9</v>
      </c>
      <c r="F8" s="166">
        <f>SUM(F9:F16)</f>
        <v>-54.999999999999993</v>
      </c>
      <c r="G8" s="164">
        <f>F8-E8</f>
        <v>-6.0999999999999943</v>
      </c>
      <c r="H8" s="165">
        <f>(F8/E8)*100</f>
        <v>112.47443762781184</v>
      </c>
      <c r="I8" s="94"/>
    </row>
    <row r="9" spans="1:9" s="2" customFormat="1" ht="20.100000000000001" customHeight="1">
      <c r="A9" s="8" t="s">
        <v>405</v>
      </c>
      <c r="B9" s="7">
        <v>1011</v>
      </c>
      <c r="C9" s="164">
        <v>-1.3</v>
      </c>
      <c r="D9" s="164">
        <v>-6.7</v>
      </c>
      <c r="E9" s="164">
        <v>-1</v>
      </c>
      <c r="F9" s="164">
        <v>-1.1000000000000001</v>
      </c>
      <c r="G9" s="164">
        <f>F9-E9</f>
        <v>-0.10000000000000009</v>
      </c>
      <c r="H9" s="165">
        <f>(F9/E9)*100</f>
        <v>110.00000000000001</v>
      </c>
      <c r="I9" s="93"/>
    </row>
    <row r="10" spans="1:9" s="2" customFormat="1" ht="20.100000000000001" customHeight="1">
      <c r="A10" s="8" t="s">
        <v>406</v>
      </c>
      <c r="B10" s="7">
        <v>1012</v>
      </c>
      <c r="C10" s="164" t="s">
        <v>239</v>
      </c>
      <c r="D10" s="164" t="s">
        <v>239</v>
      </c>
      <c r="E10" s="164" t="s">
        <v>239</v>
      </c>
      <c r="F10" s="164" t="s">
        <v>239</v>
      </c>
      <c r="G10" s="164"/>
      <c r="H10" s="165"/>
      <c r="I10" s="93"/>
    </row>
    <row r="11" spans="1:9" s="2" customFormat="1" ht="20.100000000000001" customHeight="1">
      <c r="A11" s="8" t="s">
        <v>407</v>
      </c>
      <c r="B11" s="7">
        <v>1013</v>
      </c>
      <c r="C11" s="164">
        <v>-0.7</v>
      </c>
      <c r="D11" s="164">
        <v>-0.9</v>
      </c>
      <c r="E11" s="164">
        <v>-0.4</v>
      </c>
      <c r="F11" s="164">
        <v>-0.5</v>
      </c>
      <c r="G11" s="164">
        <f>F11-E11</f>
        <v>-9.9999999999999978E-2</v>
      </c>
      <c r="H11" s="165">
        <f>(F11/E11)*100</f>
        <v>125</v>
      </c>
      <c r="I11" s="93"/>
    </row>
    <row r="12" spans="1:9" s="2" customFormat="1" ht="20.100000000000001" customHeight="1">
      <c r="A12" s="8" t="s">
        <v>5</v>
      </c>
      <c r="B12" s="7">
        <v>1014</v>
      </c>
      <c r="C12" s="164">
        <v>-52.2</v>
      </c>
      <c r="D12" s="164">
        <v>-80</v>
      </c>
      <c r="E12" s="164">
        <v>-37.6</v>
      </c>
      <c r="F12" s="164">
        <v>-42</v>
      </c>
      <c r="G12" s="164">
        <f>F12-E12</f>
        <v>-4.3999999999999986</v>
      </c>
      <c r="H12" s="165">
        <f>(F12/E12)*100</f>
        <v>111.70212765957446</v>
      </c>
      <c r="I12" s="93"/>
    </row>
    <row r="13" spans="1:9" s="2" customFormat="1" ht="20.100000000000001" customHeight="1">
      <c r="A13" s="8" t="s">
        <v>6</v>
      </c>
      <c r="B13" s="7">
        <v>1015</v>
      </c>
      <c r="C13" s="164">
        <v>-11.5</v>
      </c>
      <c r="D13" s="164">
        <v>-17.600000000000001</v>
      </c>
      <c r="E13" s="164">
        <v>-8.1999999999999993</v>
      </c>
      <c r="F13" s="164">
        <v>-9.1999999999999993</v>
      </c>
      <c r="G13" s="164">
        <f>F13-E13</f>
        <v>-1</v>
      </c>
      <c r="H13" s="165">
        <f>(F13/E13)*100</f>
        <v>112.19512195121952</v>
      </c>
      <c r="I13" s="93"/>
    </row>
    <row r="14" spans="1:9" s="2" customFormat="1" ht="56.25">
      <c r="A14" s="8" t="s">
        <v>408</v>
      </c>
      <c r="B14" s="7">
        <v>1016</v>
      </c>
      <c r="C14" s="164" t="s">
        <v>239</v>
      </c>
      <c r="D14" s="164" t="s">
        <v>239</v>
      </c>
      <c r="E14" s="164" t="s">
        <v>239</v>
      </c>
      <c r="F14" s="164" t="s">
        <v>239</v>
      </c>
      <c r="G14" s="164"/>
      <c r="H14" s="165"/>
      <c r="I14" s="93"/>
    </row>
    <row r="15" spans="1:9" s="2" customFormat="1" ht="20.100000000000001" customHeight="1">
      <c r="A15" s="8" t="s">
        <v>409</v>
      </c>
      <c r="B15" s="7">
        <v>1017</v>
      </c>
      <c r="C15" s="164">
        <v>-0.8</v>
      </c>
      <c r="D15" s="164">
        <v>-0.8</v>
      </c>
      <c r="E15" s="164">
        <v>-0.4</v>
      </c>
      <c r="F15" s="164">
        <v>-0.4</v>
      </c>
      <c r="G15" s="164">
        <f>F15-E15</f>
        <v>0</v>
      </c>
      <c r="H15" s="165">
        <f>(F15/E15)*100</f>
        <v>100</v>
      </c>
      <c r="I15" s="93"/>
    </row>
    <row r="16" spans="1:9" s="2" customFormat="1" ht="20.100000000000001" customHeight="1">
      <c r="A16" s="8" t="s">
        <v>410</v>
      </c>
      <c r="B16" s="7">
        <v>1018</v>
      </c>
      <c r="C16" s="164">
        <v>-2.9</v>
      </c>
      <c r="D16" s="164">
        <v>-2.7</v>
      </c>
      <c r="E16" s="164">
        <v>-1.3</v>
      </c>
      <c r="F16" s="164">
        <v>-1.8</v>
      </c>
      <c r="G16" s="164">
        <f>F16-E16</f>
        <v>-0.5</v>
      </c>
      <c r="H16" s="165">
        <f>(F16/E16)*100</f>
        <v>138.46153846153845</v>
      </c>
      <c r="I16" s="93"/>
    </row>
    <row r="17" spans="1:9" s="5" customFormat="1" ht="20.100000000000001" customHeight="1">
      <c r="A17" s="10" t="s">
        <v>24</v>
      </c>
      <c r="B17" s="11">
        <v>1020</v>
      </c>
      <c r="C17" s="167">
        <f>SUM(C7,C8)</f>
        <v>75.199999999999989</v>
      </c>
      <c r="D17" s="167">
        <f>SUM(D7,D8)</f>
        <v>77.600000000000023</v>
      </c>
      <c r="E17" s="167">
        <f>SUM(E7,E8)</f>
        <v>35.699999999999996</v>
      </c>
      <c r="F17" s="167">
        <f>SUM(F7,F8)</f>
        <v>39.70000000000001</v>
      </c>
      <c r="G17" s="168">
        <f>F17-E17</f>
        <v>4.0000000000000142</v>
      </c>
      <c r="H17" s="169">
        <f>(F17/E17)*100</f>
        <v>111.20448179271713</v>
      </c>
      <c r="I17" s="95"/>
    </row>
    <row r="18" spans="1:9" ht="20.100000000000001" customHeight="1">
      <c r="A18" s="8" t="s">
        <v>159</v>
      </c>
      <c r="B18" s="9">
        <v>1030</v>
      </c>
      <c r="C18" s="166">
        <f>SUM(C19:C38,C40)</f>
        <v>-54.2</v>
      </c>
      <c r="D18" s="166">
        <f>SUM(D19:D38,D40)</f>
        <v>-75.5</v>
      </c>
      <c r="E18" s="166">
        <f>SUM(E19:E38,E40)</f>
        <v>-35.5</v>
      </c>
      <c r="F18" s="166">
        <f>SUM(F19:F38,F40)</f>
        <v>-38.900000000000006</v>
      </c>
      <c r="G18" s="164">
        <f>F18-E18</f>
        <v>-3.4000000000000057</v>
      </c>
      <c r="H18" s="165">
        <f>(F18/E18)*100</f>
        <v>109.5774647887324</v>
      </c>
      <c r="I18" s="94"/>
    </row>
    <row r="19" spans="1:9" ht="20.100000000000001" customHeight="1">
      <c r="A19" s="8" t="s">
        <v>98</v>
      </c>
      <c r="B19" s="9">
        <v>1031</v>
      </c>
      <c r="C19" s="164" t="s">
        <v>239</v>
      </c>
      <c r="D19" s="164" t="s">
        <v>239</v>
      </c>
      <c r="E19" s="164" t="s">
        <v>239</v>
      </c>
      <c r="F19" s="164" t="s">
        <v>239</v>
      </c>
      <c r="G19" s="164"/>
      <c r="H19" s="165"/>
      <c r="I19" s="94"/>
    </row>
    <row r="20" spans="1:9" ht="20.100000000000001" customHeight="1">
      <c r="A20" s="8" t="s">
        <v>151</v>
      </c>
      <c r="B20" s="9">
        <v>1032</v>
      </c>
      <c r="C20" s="164" t="s">
        <v>239</v>
      </c>
      <c r="D20" s="164" t="s">
        <v>239</v>
      </c>
      <c r="E20" s="164" t="s">
        <v>239</v>
      </c>
      <c r="F20" s="164" t="s">
        <v>239</v>
      </c>
      <c r="G20" s="164"/>
      <c r="H20" s="165"/>
      <c r="I20" s="94"/>
    </row>
    <row r="21" spans="1:9" ht="20.100000000000001" customHeight="1">
      <c r="A21" s="8" t="s">
        <v>58</v>
      </c>
      <c r="B21" s="9">
        <v>1033</v>
      </c>
      <c r="C21" s="164" t="s">
        <v>239</v>
      </c>
      <c r="D21" s="164" t="s">
        <v>239</v>
      </c>
      <c r="E21" s="164" t="s">
        <v>239</v>
      </c>
      <c r="F21" s="164" t="s">
        <v>239</v>
      </c>
      <c r="G21" s="164"/>
      <c r="H21" s="165"/>
      <c r="I21" s="94"/>
    </row>
    <row r="22" spans="1:9" ht="20.100000000000001" customHeight="1">
      <c r="A22" s="8" t="s">
        <v>22</v>
      </c>
      <c r="B22" s="9">
        <v>1034</v>
      </c>
      <c r="C22" s="164" t="s">
        <v>239</v>
      </c>
      <c r="D22" s="164" t="s">
        <v>239</v>
      </c>
      <c r="E22" s="164" t="s">
        <v>239</v>
      </c>
      <c r="F22" s="164" t="s">
        <v>239</v>
      </c>
      <c r="G22" s="164"/>
      <c r="H22" s="165"/>
      <c r="I22" s="94"/>
    </row>
    <row r="23" spans="1:9" ht="20.100000000000001" customHeight="1">
      <c r="A23" s="8" t="s">
        <v>23</v>
      </c>
      <c r="B23" s="9">
        <v>1035</v>
      </c>
      <c r="C23" s="164" t="s">
        <v>239</v>
      </c>
      <c r="D23" s="164" t="s">
        <v>239</v>
      </c>
      <c r="E23" s="164" t="s">
        <v>239</v>
      </c>
      <c r="F23" s="164" t="s">
        <v>239</v>
      </c>
      <c r="G23" s="164"/>
      <c r="H23" s="165"/>
      <c r="I23" s="94"/>
    </row>
    <row r="24" spans="1:9" s="2" customFormat="1" ht="20.100000000000001" customHeight="1">
      <c r="A24" s="8" t="s">
        <v>34</v>
      </c>
      <c r="B24" s="9">
        <v>1036</v>
      </c>
      <c r="C24" s="164" t="s">
        <v>239</v>
      </c>
      <c r="D24" s="164" t="s">
        <v>239</v>
      </c>
      <c r="E24" s="164" t="s">
        <v>239</v>
      </c>
      <c r="F24" s="164" t="s">
        <v>239</v>
      </c>
      <c r="G24" s="164"/>
      <c r="H24" s="165"/>
      <c r="I24" s="94"/>
    </row>
    <row r="25" spans="1:9" s="2" customFormat="1" ht="20.100000000000001" customHeight="1">
      <c r="A25" s="8" t="s">
        <v>35</v>
      </c>
      <c r="B25" s="9">
        <v>1037</v>
      </c>
      <c r="C25" s="164">
        <v>-0.7</v>
      </c>
      <c r="D25" s="164">
        <v>-1</v>
      </c>
      <c r="E25" s="164">
        <v>-0.5</v>
      </c>
      <c r="F25" s="164">
        <v>-0.5</v>
      </c>
      <c r="G25" s="164">
        <f>F25-E25</f>
        <v>0</v>
      </c>
      <c r="H25" s="165">
        <f>(F25/E25)*100</f>
        <v>100</v>
      </c>
      <c r="I25" s="94"/>
    </row>
    <row r="26" spans="1:9" s="2" customFormat="1" ht="20.100000000000001" customHeight="1">
      <c r="A26" s="8" t="s">
        <v>36</v>
      </c>
      <c r="B26" s="9">
        <v>1038</v>
      </c>
      <c r="C26" s="164">
        <v>-38</v>
      </c>
      <c r="D26" s="164">
        <v>-36.299999999999997</v>
      </c>
      <c r="E26" s="164">
        <v>-25.8</v>
      </c>
      <c r="F26" s="164">
        <v>-18.100000000000001</v>
      </c>
      <c r="G26" s="164">
        <f>F26-E26</f>
        <v>7.6999999999999993</v>
      </c>
      <c r="H26" s="165">
        <f>(F26/E26)*100</f>
        <v>70.15503875968993</v>
      </c>
      <c r="I26" s="94"/>
    </row>
    <row r="27" spans="1:9" s="2" customFormat="1" ht="20.100000000000001" customHeight="1">
      <c r="A27" s="8" t="s">
        <v>37</v>
      </c>
      <c r="B27" s="9">
        <v>1039</v>
      </c>
      <c r="C27" s="164">
        <v>-10</v>
      </c>
      <c r="D27" s="164">
        <v>-15.9</v>
      </c>
      <c r="E27" s="164">
        <v>-5.7</v>
      </c>
      <c r="F27" s="164">
        <v>-8</v>
      </c>
      <c r="G27" s="164">
        <f>F27-E27</f>
        <v>-2.2999999999999998</v>
      </c>
      <c r="H27" s="165">
        <f>(F27/E27)*100</f>
        <v>140.35087719298244</v>
      </c>
      <c r="I27" s="94"/>
    </row>
    <row r="28" spans="1:9" s="2" customFormat="1" ht="42.75" customHeight="1">
      <c r="A28" s="8" t="s">
        <v>38</v>
      </c>
      <c r="B28" s="9">
        <v>1040</v>
      </c>
      <c r="C28" s="164" t="s">
        <v>239</v>
      </c>
      <c r="D28" s="164" t="s">
        <v>239</v>
      </c>
      <c r="E28" s="164" t="s">
        <v>239</v>
      </c>
      <c r="F28" s="164" t="s">
        <v>239</v>
      </c>
      <c r="G28" s="164"/>
      <c r="H28" s="165"/>
      <c r="I28" s="94"/>
    </row>
    <row r="29" spans="1:9" s="2" customFormat="1" ht="42.75" customHeight="1">
      <c r="A29" s="8" t="s">
        <v>39</v>
      </c>
      <c r="B29" s="9">
        <v>1041</v>
      </c>
      <c r="C29" s="164" t="s">
        <v>239</v>
      </c>
      <c r="D29" s="164" t="s">
        <v>239</v>
      </c>
      <c r="E29" s="164" t="s">
        <v>239</v>
      </c>
      <c r="F29" s="164" t="s">
        <v>239</v>
      </c>
      <c r="G29" s="164"/>
      <c r="H29" s="165"/>
      <c r="I29" s="94"/>
    </row>
    <row r="30" spans="1:9" s="2" customFormat="1" ht="20.100000000000001" customHeight="1">
      <c r="A30" s="8" t="s">
        <v>40</v>
      </c>
      <c r="B30" s="9">
        <v>1042</v>
      </c>
      <c r="C30" s="164" t="s">
        <v>239</v>
      </c>
      <c r="D30" s="164" t="s">
        <v>239</v>
      </c>
      <c r="E30" s="164" t="s">
        <v>239</v>
      </c>
      <c r="F30" s="164" t="s">
        <v>239</v>
      </c>
      <c r="G30" s="164"/>
      <c r="H30" s="165"/>
      <c r="I30" s="94"/>
    </row>
    <row r="31" spans="1:9" s="2" customFormat="1" ht="20.100000000000001" customHeight="1">
      <c r="A31" s="8" t="s">
        <v>41</v>
      </c>
      <c r="B31" s="9">
        <v>1043</v>
      </c>
      <c r="C31" s="164" t="s">
        <v>239</v>
      </c>
      <c r="D31" s="164" t="s">
        <v>239</v>
      </c>
      <c r="E31" s="164" t="s">
        <v>239</v>
      </c>
      <c r="F31" s="164" t="s">
        <v>239</v>
      </c>
      <c r="G31" s="164"/>
      <c r="H31" s="165"/>
      <c r="I31" s="94"/>
    </row>
    <row r="32" spans="1:9" s="2" customFormat="1" ht="20.100000000000001" customHeight="1">
      <c r="A32" s="8" t="s">
        <v>42</v>
      </c>
      <c r="B32" s="9">
        <v>1044</v>
      </c>
      <c r="C32" s="164" t="s">
        <v>239</v>
      </c>
      <c r="D32" s="164" t="s">
        <v>239</v>
      </c>
      <c r="E32" s="164" t="s">
        <v>239</v>
      </c>
      <c r="F32" s="164" t="s">
        <v>239</v>
      </c>
      <c r="G32" s="164"/>
      <c r="H32" s="165"/>
      <c r="I32" s="94"/>
    </row>
    <row r="33" spans="1:9" s="2" customFormat="1" ht="20.100000000000001" customHeight="1">
      <c r="A33" s="8" t="s">
        <v>60</v>
      </c>
      <c r="B33" s="9">
        <v>1045</v>
      </c>
      <c r="C33" s="164" t="s">
        <v>239</v>
      </c>
      <c r="D33" s="164" t="s">
        <v>239</v>
      </c>
      <c r="E33" s="164" t="s">
        <v>239</v>
      </c>
      <c r="F33" s="164" t="s">
        <v>239</v>
      </c>
      <c r="G33" s="164"/>
      <c r="H33" s="165"/>
      <c r="I33" s="94"/>
    </row>
    <row r="34" spans="1:9" s="2" customFormat="1" ht="20.100000000000001" customHeight="1">
      <c r="A34" s="8" t="s">
        <v>43</v>
      </c>
      <c r="B34" s="9">
        <v>1046</v>
      </c>
      <c r="C34" s="164" t="s">
        <v>239</v>
      </c>
      <c r="D34" s="164" t="s">
        <v>239</v>
      </c>
      <c r="E34" s="164" t="s">
        <v>239</v>
      </c>
      <c r="F34" s="164" t="s">
        <v>239</v>
      </c>
      <c r="G34" s="164"/>
      <c r="H34" s="165"/>
      <c r="I34" s="94"/>
    </row>
    <row r="35" spans="1:9" s="2" customFormat="1" ht="20.100000000000001" customHeight="1">
      <c r="A35" s="8" t="s">
        <v>44</v>
      </c>
      <c r="B35" s="9">
        <v>1047</v>
      </c>
      <c r="C35" s="164" t="s">
        <v>239</v>
      </c>
      <c r="D35" s="164" t="s">
        <v>239</v>
      </c>
      <c r="E35" s="164" t="s">
        <v>239</v>
      </c>
      <c r="F35" s="164" t="s">
        <v>239</v>
      </c>
      <c r="G35" s="164"/>
      <c r="H35" s="165"/>
      <c r="I35" s="94"/>
    </row>
    <row r="36" spans="1:9" s="2" customFormat="1" ht="20.100000000000001" customHeight="1">
      <c r="A36" s="8" t="s">
        <v>45</v>
      </c>
      <c r="B36" s="9">
        <v>1048</v>
      </c>
      <c r="C36" s="164" t="s">
        <v>239</v>
      </c>
      <c r="D36" s="164" t="s">
        <v>239</v>
      </c>
      <c r="E36" s="164" t="s">
        <v>239</v>
      </c>
      <c r="F36" s="164" t="s">
        <v>239</v>
      </c>
      <c r="G36" s="164"/>
      <c r="H36" s="165"/>
      <c r="I36" s="94"/>
    </row>
    <row r="37" spans="1:9" s="2" customFormat="1" ht="20.100000000000001" customHeight="1">
      <c r="A37" s="8" t="s">
        <v>46</v>
      </c>
      <c r="B37" s="9">
        <v>1049</v>
      </c>
      <c r="C37" s="164" t="s">
        <v>239</v>
      </c>
      <c r="D37" s="164" t="s">
        <v>239</v>
      </c>
      <c r="E37" s="164" t="s">
        <v>239</v>
      </c>
      <c r="F37" s="164" t="s">
        <v>239</v>
      </c>
      <c r="G37" s="164"/>
      <c r="H37" s="165"/>
      <c r="I37" s="94"/>
    </row>
    <row r="38" spans="1:9" s="2" customFormat="1" ht="42.75" customHeight="1">
      <c r="A38" s="8" t="s">
        <v>71</v>
      </c>
      <c r="B38" s="9">
        <v>1050</v>
      </c>
      <c r="C38" s="164" t="s">
        <v>239</v>
      </c>
      <c r="D38" s="164" t="s">
        <v>239</v>
      </c>
      <c r="E38" s="164" t="s">
        <v>239</v>
      </c>
      <c r="F38" s="164" t="s">
        <v>239</v>
      </c>
      <c r="G38" s="164"/>
      <c r="H38" s="165"/>
      <c r="I38" s="94"/>
    </row>
    <row r="39" spans="1:9" s="2" customFormat="1" ht="20.100000000000001" customHeight="1">
      <c r="A39" s="8" t="s">
        <v>47</v>
      </c>
      <c r="B39" s="6" t="s">
        <v>333</v>
      </c>
      <c r="C39" s="164" t="s">
        <v>239</v>
      </c>
      <c r="D39" s="164" t="s">
        <v>239</v>
      </c>
      <c r="E39" s="164" t="s">
        <v>239</v>
      </c>
      <c r="F39" s="164" t="s">
        <v>239</v>
      </c>
      <c r="G39" s="164"/>
      <c r="H39" s="165"/>
      <c r="I39" s="94"/>
    </row>
    <row r="40" spans="1:9" s="2" customFormat="1" ht="20.100000000000001" customHeight="1">
      <c r="A40" s="8" t="s">
        <v>101</v>
      </c>
      <c r="B40" s="9">
        <v>1051</v>
      </c>
      <c r="C40" s="164">
        <v>-5.5</v>
      </c>
      <c r="D40" s="164">
        <v>-22.3</v>
      </c>
      <c r="E40" s="164">
        <v>-3.5</v>
      </c>
      <c r="F40" s="164">
        <v>-12.3</v>
      </c>
      <c r="G40" s="164">
        <f>F40-E40</f>
        <v>-8.8000000000000007</v>
      </c>
      <c r="H40" s="165">
        <f>(F40/E40)*100</f>
        <v>351.42857142857144</v>
      </c>
      <c r="I40" s="94"/>
    </row>
    <row r="41" spans="1:9" ht="20.100000000000001" customHeight="1">
      <c r="A41" s="8" t="s">
        <v>160</v>
      </c>
      <c r="B41" s="9">
        <v>1060</v>
      </c>
      <c r="C41" s="166">
        <f>SUM(C42:C48)</f>
        <v>0</v>
      </c>
      <c r="D41" s="166">
        <f>SUM(D42:D48)</f>
        <v>0</v>
      </c>
      <c r="E41" s="166">
        <f>SUM(E42:E48)</f>
        <v>0</v>
      </c>
      <c r="F41" s="166">
        <f>SUM(F42:F48)</f>
        <v>0</v>
      </c>
      <c r="G41" s="164">
        <f>F41-E41</f>
        <v>0</v>
      </c>
      <c r="H41" s="165"/>
      <c r="I41" s="94"/>
    </row>
    <row r="42" spans="1:9" s="2" customFormat="1" ht="20.100000000000001" customHeight="1">
      <c r="A42" s="8" t="s">
        <v>136</v>
      </c>
      <c r="B42" s="9">
        <v>1061</v>
      </c>
      <c r="C42" s="164" t="s">
        <v>239</v>
      </c>
      <c r="D42" s="164" t="s">
        <v>239</v>
      </c>
      <c r="E42" s="164" t="s">
        <v>239</v>
      </c>
      <c r="F42" s="164" t="s">
        <v>239</v>
      </c>
      <c r="G42" s="164"/>
      <c r="H42" s="165"/>
      <c r="I42" s="94"/>
    </row>
    <row r="43" spans="1:9" s="2" customFormat="1" ht="20.100000000000001" customHeight="1">
      <c r="A43" s="8" t="s">
        <v>137</v>
      </c>
      <c r="B43" s="9">
        <v>1062</v>
      </c>
      <c r="C43" s="164" t="s">
        <v>239</v>
      </c>
      <c r="D43" s="164" t="s">
        <v>239</v>
      </c>
      <c r="E43" s="164" t="s">
        <v>239</v>
      </c>
      <c r="F43" s="164" t="s">
        <v>239</v>
      </c>
      <c r="G43" s="164"/>
      <c r="H43" s="165"/>
      <c r="I43" s="94"/>
    </row>
    <row r="44" spans="1:9" s="2" customFormat="1" ht="20.100000000000001" customHeight="1">
      <c r="A44" s="8" t="s">
        <v>36</v>
      </c>
      <c r="B44" s="9">
        <v>1063</v>
      </c>
      <c r="C44" s="164" t="s">
        <v>239</v>
      </c>
      <c r="D44" s="164" t="s">
        <v>239</v>
      </c>
      <c r="E44" s="164" t="s">
        <v>239</v>
      </c>
      <c r="F44" s="164" t="s">
        <v>239</v>
      </c>
      <c r="G44" s="164"/>
      <c r="H44" s="165"/>
      <c r="I44" s="94"/>
    </row>
    <row r="45" spans="1:9" s="2" customFormat="1" ht="20.100000000000001" customHeight="1">
      <c r="A45" s="8" t="s">
        <v>37</v>
      </c>
      <c r="B45" s="9">
        <v>1064</v>
      </c>
      <c r="C45" s="164" t="s">
        <v>239</v>
      </c>
      <c r="D45" s="164" t="s">
        <v>239</v>
      </c>
      <c r="E45" s="164" t="s">
        <v>239</v>
      </c>
      <c r="F45" s="164" t="s">
        <v>239</v>
      </c>
      <c r="G45" s="164"/>
      <c r="H45" s="165"/>
      <c r="I45" s="94"/>
    </row>
    <row r="46" spans="1:9" s="2" customFormat="1" ht="20.100000000000001" customHeight="1">
      <c r="A46" s="8" t="s">
        <v>59</v>
      </c>
      <c r="B46" s="9">
        <v>1065</v>
      </c>
      <c r="C46" s="164" t="s">
        <v>239</v>
      </c>
      <c r="D46" s="164" t="s">
        <v>239</v>
      </c>
      <c r="E46" s="164" t="s">
        <v>239</v>
      </c>
      <c r="F46" s="164" t="s">
        <v>239</v>
      </c>
      <c r="G46" s="164"/>
      <c r="H46" s="165"/>
      <c r="I46" s="94"/>
    </row>
    <row r="47" spans="1:9" s="2" customFormat="1" ht="20.100000000000001" customHeight="1">
      <c r="A47" s="8" t="s">
        <v>74</v>
      </c>
      <c r="B47" s="9">
        <v>1066</v>
      </c>
      <c r="C47" s="164" t="s">
        <v>239</v>
      </c>
      <c r="D47" s="164" t="s">
        <v>239</v>
      </c>
      <c r="E47" s="164" t="s">
        <v>239</v>
      </c>
      <c r="F47" s="164" t="s">
        <v>239</v>
      </c>
      <c r="G47" s="164"/>
      <c r="H47" s="165"/>
      <c r="I47" s="94"/>
    </row>
    <row r="48" spans="1:9" s="2" customFormat="1" ht="20.100000000000001" customHeight="1">
      <c r="A48" s="8" t="s">
        <v>110</v>
      </c>
      <c r="B48" s="9">
        <v>1067</v>
      </c>
      <c r="C48" s="164" t="s">
        <v>239</v>
      </c>
      <c r="D48" s="164" t="s">
        <v>239</v>
      </c>
      <c r="E48" s="164" t="s">
        <v>239</v>
      </c>
      <c r="F48" s="164" t="s">
        <v>239</v>
      </c>
      <c r="G48" s="164"/>
      <c r="H48" s="165"/>
      <c r="I48" s="94"/>
    </row>
    <row r="49" spans="1:9" s="2" customFormat="1" ht="20.100000000000001" customHeight="1">
      <c r="A49" s="8" t="s">
        <v>263</v>
      </c>
      <c r="B49" s="9">
        <v>1070</v>
      </c>
      <c r="C49" s="166">
        <f>SUM(C50:C52)</f>
        <v>0</v>
      </c>
      <c r="D49" s="166">
        <f>SUM(D50:D52)</f>
        <v>0</v>
      </c>
      <c r="E49" s="166">
        <f>SUM(E50:E52)</f>
        <v>0</v>
      </c>
      <c r="F49" s="166">
        <f>SUM(F50:F52)</f>
        <v>0</v>
      </c>
      <c r="G49" s="164">
        <f>F49-E49</f>
        <v>0</v>
      </c>
      <c r="H49" s="165"/>
      <c r="I49" s="94"/>
    </row>
    <row r="50" spans="1:9" s="2" customFormat="1" ht="20.100000000000001" customHeight="1">
      <c r="A50" s="8" t="s">
        <v>156</v>
      </c>
      <c r="B50" s="9">
        <v>1071</v>
      </c>
      <c r="C50" s="164"/>
      <c r="D50" s="164"/>
      <c r="E50" s="164"/>
      <c r="F50" s="164"/>
      <c r="G50" s="164">
        <f>F50-E50</f>
        <v>0</v>
      </c>
      <c r="H50" s="165"/>
      <c r="I50" s="94"/>
    </row>
    <row r="51" spans="1:9" s="2" customFormat="1" ht="20.100000000000001" customHeight="1">
      <c r="A51" s="8" t="s">
        <v>299</v>
      </c>
      <c r="B51" s="9">
        <v>1072</v>
      </c>
      <c r="C51" s="164"/>
      <c r="D51" s="164"/>
      <c r="E51" s="164"/>
      <c r="F51" s="164"/>
      <c r="G51" s="164">
        <f>F51-E51</f>
        <v>0</v>
      </c>
      <c r="H51" s="165"/>
      <c r="I51" s="94"/>
    </row>
    <row r="52" spans="1:9" s="2" customFormat="1" ht="20.100000000000001" customHeight="1">
      <c r="A52" s="8" t="s">
        <v>264</v>
      </c>
      <c r="B52" s="9">
        <v>1073</v>
      </c>
      <c r="C52" s="164"/>
      <c r="D52" s="164"/>
      <c r="E52" s="164"/>
      <c r="F52" s="164"/>
      <c r="G52" s="164">
        <f>F52-E52</f>
        <v>0</v>
      </c>
      <c r="H52" s="165"/>
      <c r="I52" s="94"/>
    </row>
    <row r="53" spans="1:9" s="2" customFormat="1" ht="20.100000000000001" customHeight="1">
      <c r="A53" s="90" t="s">
        <v>75</v>
      </c>
      <c r="B53" s="9">
        <v>1080</v>
      </c>
      <c r="C53" s="166">
        <f>SUM(C54:C59)</f>
        <v>0</v>
      </c>
      <c r="D53" s="166">
        <f>SUM(D54:D59)</f>
        <v>0</v>
      </c>
      <c r="E53" s="166">
        <f>SUM(E54:E59)</f>
        <v>0</v>
      </c>
      <c r="F53" s="166">
        <f>SUM(F54:F59)</f>
        <v>0</v>
      </c>
      <c r="G53" s="164">
        <f>F53-E53</f>
        <v>0</v>
      </c>
      <c r="H53" s="165"/>
      <c r="I53" s="94"/>
    </row>
    <row r="54" spans="1:9" s="2" customFormat="1" ht="20.100000000000001" customHeight="1">
      <c r="A54" s="8" t="s">
        <v>156</v>
      </c>
      <c r="B54" s="9">
        <v>1081</v>
      </c>
      <c r="C54" s="164" t="s">
        <v>239</v>
      </c>
      <c r="D54" s="164" t="s">
        <v>239</v>
      </c>
      <c r="E54" s="164" t="s">
        <v>239</v>
      </c>
      <c r="F54" s="164" t="s">
        <v>239</v>
      </c>
      <c r="G54" s="164"/>
      <c r="H54" s="165"/>
      <c r="I54" s="94"/>
    </row>
    <row r="55" spans="1:9" s="2" customFormat="1" ht="20.100000000000001" customHeight="1">
      <c r="A55" s="8" t="s">
        <v>390</v>
      </c>
      <c r="B55" s="9">
        <v>1082</v>
      </c>
      <c r="C55" s="164" t="s">
        <v>239</v>
      </c>
      <c r="D55" s="164" t="s">
        <v>239</v>
      </c>
      <c r="E55" s="164" t="s">
        <v>239</v>
      </c>
      <c r="F55" s="164" t="s">
        <v>239</v>
      </c>
      <c r="G55" s="164"/>
      <c r="H55" s="165"/>
      <c r="I55" s="94"/>
    </row>
    <row r="56" spans="1:9" s="2" customFormat="1" ht="20.100000000000001" customHeight="1">
      <c r="A56" s="8" t="s">
        <v>66</v>
      </c>
      <c r="B56" s="9">
        <v>1083</v>
      </c>
      <c r="C56" s="164" t="s">
        <v>239</v>
      </c>
      <c r="D56" s="164" t="s">
        <v>239</v>
      </c>
      <c r="E56" s="164" t="s">
        <v>239</v>
      </c>
      <c r="F56" s="164" t="s">
        <v>239</v>
      </c>
      <c r="G56" s="164"/>
      <c r="H56" s="165"/>
      <c r="I56" s="94"/>
    </row>
    <row r="57" spans="1:9" s="2" customFormat="1" ht="20.100000000000001" customHeight="1">
      <c r="A57" s="8" t="s">
        <v>48</v>
      </c>
      <c r="B57" s="9">
        <v>1084</v>
      </c>
      <c r="C57" s="164" t="s">
        <v>239</v>
      </c>
      <c r="D57" s="164" t="s">
        <v>239</v>
      </c>
      <c r="E57" s="164" t="s">
        <v>239</v>
      </c>
      <c r="F57" s="164" t="s">
        <v>239</v>
      </c>
      <c r="G57" s="164"/>
      <c r="H57" s="165"/>
      <c r="I57" s="94"/>
    </row>
    <row r="58" spans="1:9" s="2" customFormat="1" ht="20.100000000000001" customHeight="1">
      <c r="A58" s="8" t="s">
        <v>57</v>
      </c>
      <c r="B58" s="9">
        <v>1085</v>
      </c>
      <c r="C58" s="164" t="s">
        <v>239</v>
      </c>
      <c r="D58" s="164" t="s">
        <v>239</v>
      </c>
      <c r="E58" s="164" t="s">
        <v>239</v>
      </c>
      <c r="F58" s="164" t="s">
        <v>239</v>
      </c>
      <c r="G58" s="164"/>
      <c r="H58" s="165"/>
      <c r="I58" s="94"/>
    </row>
    <row r="59" spans="1:9" s="2" customFormat="1" ht="20.100000000000001" customHeight="1">
      <c r="A59" s="8" t="s">
        <v>186</v>
      </c>
      <c r="B59" s="9">
        <v>1086</v>
      </c>
      <c r="C59" s="164" t="s">
        <v>239</v>
      </c>
      <c r="D59" s="164" t="s">
        <v>239</v>
      </c>
      <c r="E59" s="164" t="s">
        <v>239</v>
      </c>
      <c r="F59" s="164"/>
      <c r="G59" s="164"/>
      <c r="H59" s="165"/>
      <c r="I59" s="94"/>
    </row>
    <row r="60" spans="1:9" s="5" customFormat="1" ht="20.100000000000001" customHeight="1">
      <c r="A60" s="10" t="s">
        <v>4</v>
      </c>
      <c r="B60" s="11">
        <v>1100</v>
      </c>
      <c r="C60" s="167">
        <f>SUM(C17,C18,C41,C49,C53)</f>
        <v>20.999999999999986</v>
      </c>
      <c r="D60" s="167">
        <f>SUM(D17,D18,D41,D49,D53)</f>
        <v>2.1000000000000227</v>
      </c>
      <c r="E60" s="167">
        <f>SUM(E17,E18,E41,E49,E53)</f>
        <v>0.19999999999999574</v>
      </c>
      <c r="F60" s="167">
        <f>SUM(F17,F18,F41,F49,F53)</f>
        <v>0.80000000000000426</v>
      </c>
      <c r="G60" s="168">
        <f t="shared" ref="G60:G77" si="0">F60-E60</f>
        <v>0.60000000000000853</v>
      </c>
      <c r="H60" s="169">
        <f>(F60/E60)*100</f>
        <v>400.00000000001069</v>
      </c>
      <c r="I60" s="95"/>
    </row>
    <row r="61" spans="1:9" ht="20.100000000000001" customHeight="1">
      <c r="A61" s="8" t="s">
        <v>99</v>
      </c>
      <c r="B61" s="9">
        <v>1110</v>
      </c>
      <c r="C61" s="164"/>
      <c r="D61" s="164"/>
      <c r="E61" s="164"/>
      <c r="F61" s="164"/>
      <c r="G61" s="164">
        <f t="shared" si="0"/>
        <v>0</v>
      </c>
      <c r="H61" s="165"/>
      <c r="I61" s="94"/>
    </row>
    <row r="62" spans="1:9" ht="20.100000000000001" customHeight="1">
      <c r="A62" s="8" t="s">
        <v>103</v>
      </c>
      <c r="B62" s="9">
        <v>1120</v>
      </c>
      <c r="C62" s="164" t="s">
        <v>239</v>
      </c>
      <c r="D62" s="164" t="s">
        <v>239</v>
      </c>
      <c r="E62" s="164" t="s">
        <v>239</v>
      </c>
      <c r="F62" s="164" t="s">
        <v>239</v>
      </c>
      <c r="G62" s="164"/>
      <c r="H62" s="165"/>
      <c r="I62" s="94"/>
    </row>
    <row r="63" spans="1:9" ht="20.100000000000001" customHeight="1">
      <c r="A63" s="8" t="s">
        <v>100</v>
      </c>
      <c r="B63" s="9">
        <v>1130</v>
      </c>
      <c r="C63" s="164"/>
      <c r="D63" s="164"/>
      <c r="E63" s="164"/>
      <c r="F63" s="164"/>
      <c r="G63" s="164">
        <f t="shared" si="0"/>
        <v>0</v>
      </c>
      <c r="H63" s="165"/>
      <c r="I63" s="94"/>
    </row>
    <row r="64" spans="1:9" ht="20.100000000000001" customHeight="1">
      <c r="A64" s="8" t="s">
        <v>102</v>
      </c>
      <c r="B64" s="9">
        <v>1140</v>
      </c>
      <c r="C64" s="164" t="s">
        <v>239</v>
      </c>
      <c r="D64" s="164" t="s">
        <v>239</v>
      </c>
      <c r="E64" s="164" t="s">
        <v>239</v>
      </c>
      <c r="F64" s="164" t="s">
        <v>239</v>
      </c>
      <c r="G64" s="164"/>
      <c r="H64" s="165"/>
      <c r="I64" s="94"/>
    </row>
    <row r="65" spans="1:9" ht="20.100000000000001" customHeight="1">
      <c r="A65" s="8" t="s">
        <v>265</v>
      </c>
      <c r="B65" s="9">
        <v>1150</v>
      </c>
      <c r="C65" s="166">
        <f>SUM(C66:C67)</f>
        <v>0</v>
      </c>
      <c r="D65" s="166">
        <f>SUM(D66:D67)</f>
        <v>0</v>
      </c>
      <c r="E65" s="166">
        <f>SUM(E66:E67)</f>
        <v>0</v>
      </c>
      <c r="F65" s="166">
        <f>SUM(F66:F67)</f>
        <v>0</v>
      </c>
      <c r="G65" s="164">
        <f t="shared" si="0"/>
        <v>0</v>
      </c>
      <c r="H65" s="165"/>
      <c r="I65" s="94"/>
    </row>
    <row r="66" spans="1:9" ht="20.100000000000001" customHeight="1">
      <c r="A66" s="8" t="s">
        <v>156</v>
      </c>
      <c r="B66" s="9">
        <v>1151</v>
      </c>
      <c r="C66" s="164"/>
      <c r="D66" s="164"/>
      <c r="E66" s="164"/>
      <c r="F66" s="164"/>
      <c r="G66" s="164">
        <f t="shared" si="0"/>
        <v>0</v>
      </c>
      <c r="H66" s="165"/>
      <c r="I66" s="94"/>
    </row>
    <row r="67" spans="1:9" ht="20.100000000000001" customHeight="1">
      <c r="A67" s="8" t="s">
        <v>266</v>
      </c>
      <c r="B67" s="9">
        <v>1152</v>
      </c>
      <c r="C67" s="164"/>
      <c r="D67" s="164"/>
      <c r="E67" s="164"/>
      <c r="F67" s="164"/>
      <c r="G67" s="164"/>
      <c r="H67" s="165"/>
      <c r="I67" s="94"/>
    </row>
    <row r="68" spans="1:9" ht="20.100000000000001" customHeight="1">
      <c r="A68" s="8" t="s">
        <v>267</v>
      </c>
      <c r="B68" s="9">
        <v>1160</v>
      </c>
      <c r="C68" s="166">
        <f>SUM(C69:C70)</f>
        <v>0</v>
      </c>
      <c r="D68" s="166">
        <f>SUM(D69:D70)</f>
        <v>0</v>
      </c>
      <c r="E68" s="166">
        <f>SUM(E69:E70)</f>
        <v>0</v>
      </c>
      <c r="F68" s="166">
        <f>SUM(F69:F70)</f>
        <v>0</v>
      </c>
      <c r="G68" s="164">
        <f t="shared" si="0"/>
        <v>0</v>
      </c>
      <c r="H68" s="165"/>
      <c r="I68" s="94"/>
    </row>
    <row r="69" spans="1:9" ht="20.100000000000001" customHeight="1">
      <c r="A69" s="8" t="s">
        <v>156</v>
      </c>
      <c r="B69" s="9">
        <v>1161</v>
      </c>
      <c r="C69" s="164" t="s">
        <v>239</v>
      </c>
      <c r="D69" s="164" t="s">
        <v>239</v>
      </c>
      <c r="E69" s="164" t="s">
        <v>239</v>
      </c>
      <c r="F69" s="164" t="s">
        <v>239</v>
      </c>
      <c r="G69" s="164"/>
      <c r="H69" s="165"/>
      <c r="I69" s="94"/>
    </row>
    <row r="70" spans="1:9" ht="20.100000000000001" customHeight="1">
      <c r="A70" s="8" t="s">
        <v>109</v>
      </c>
      <c r="B70" s="9">
        <v>1162</v>
      </c>
      <c r="C70" s="164" t="s">
        <v>239</v>
      </c>
      <c r="D70" s="164" t="s">
        <v>239</v>
      </c>
      <c r="E70" s="164" t="s">
        <v>239</v>
      </c>
      <c r="F70" s="164" t="s">
        <v>239</v>
      </c>
      <c r="G70" s="164"/>
      <c r="H70" s="165"/>
      <c r="I70" s="94"/>
    </row>
    <row r="71" spans="1:9" s="5" customFormat="1" ht="20.100000000000001" customHeight="1">
      <c r="A71" s="10" t="s">
        <v>88</v>
      </c>
      <c r="B71" s="11">
        <v>1170</v>
      </c>
      <c r="C71" s="167">
        <f>SUM(C60,C61,C62,C63,C64,C65,C68)</f>
        <v>20.999999999999986</v>
      </c>
      <c r="D71" s="167">
        <f>SUM(D60,D61,D62,D63,D64,D65,D68)</f>
        <v>2.1000000000000227</v>
      </c>
      <c r="E71" s="167">
        <f>SUM(E60,E61,E62,E63,E64,E65,E68)</f>
        <v>0.19999999999999574</v>
      </c>
      <c r="F71" s="167">
        <f>SUM(F60,F61,F62,F63,F64,F65,F68)</f>
        <v>0.80000000000000426</v>
      </c>
      <c r="G71" s="168">
        <f t="shared" si="0"/>
        <v>0.60000000000000853</v>
      </c>
      <c r="H71" s="169">
        <f>(F71/E71)*100</f>
        <v>400.00000000001069</v>
      </c>
      <c r="I71" s="95"/>
    </row>
    <row r="72" spans="1:9" ht="20.100000000000001" customHeight="1">
      <c r="A72" s="8" t="s">
        <v>258</v>
      </c>
      <c r="B72" s="7">
        <v>1180</v>
      </c>
      <c r="C72" s="164">
        <v>-3.8</v>
      </c>
      <c r="D72" s="164">
        <v>-0.3</v>
      </c>
      <c r="E72" s="164" t="s">
        <v>239</v>
      </c>
      <c r="F72" s="164">
        <v>-0.1</v>
      </c>
      <c r="G72" s="164"/>
      <c r="H72" s="165"/>
      <c r="I72" s="94"/>
    </row>
    <row r="73" spans="1:9" ht="20.100000000000001" customHeight="1">
      <c r="A73" s="8" t="s">
        <v>259</v>
      </c>
      <c r="B73" s="7">
        <v>1181</v>
      </c>
      <c r="C73" s="164"/>
      <c r="D73" s="164"/>
      <c r="E73" s="164"/>
      <c r="F73" s="164"/>
      <c r="G73" s="164"/>
      <c r="H73" s="165"/>
      <c r="I73" s="94"/>
    </row>
    <row r="74" spans="1:9" ht="20.100000000000001" customHeight="1">
      <c r="A74" s="8" t="s">
        <v>260</v>
      </c>
      <c r="B74" s="9">
        <v>1190</v>
      </c>
      <c r="C74" s="164"/>
      <c r="D74" s="164"/>
      <c r="E74" s="164"/>
      <c r="F74" s="164"/>
      <c r="G74" s="164"/>
      <c r="H74" s="165"/>
      <c r="I74" s="94"/>
    </row>
    <row r="75" spans="1:9" ht="20.100000000000001" customHeight="1">
      <c r="A75" s="8" t="s">
        <v>261</v>
      </c>
      <c r="B75" s="6">
        <v>1191</v>
      </c>
      <c r="C75" s="164" t="s">
        <v>239</v>
      </c>
      <c r="D75" s="164" t="s">
        <v>239</v>
      </c>
      <c r="E75" s="164" t="s">
        <v>239</v>
      </c>
      <c r="F75" s="164" t="s">
        <v>239</v>
      </c>
      <c r="G75" s="164"/>
      <c r="H75" s="165"/>
      <c r="I75" s="94"/>
    </row>
    <row r="76" spans="1:9" s="5" customFormat="1" ht="20.100000000000001" customHeight="1">
      <c r="A76" s="10" t="s">
        <v>289</v>
      </c>
      <c r="B76" s="11">
        <v>1200</v>
      </c>
      <c r="C76" s="167">
        <f>SUM(C71,C72,C73,C74,C75)</f>
        <v>17.199999999999985</v>
      </c>
      <c r="D76" s="167">
        <f>SUM(D71,D72,D73,D74,D75)</f>
        <v>1.8000000000000227</v>
      </c>
      <c r="E76" s="167">
        <f>SUM(E71,E72,E73,E74,E75)</f>
        <v>0.19999999999999574</v>
      </c>
      <c r="F76" s="167">
        <f>SUM(F71,F72,F73,F74,F75)</f>
        <v>0.70000000000000429</v>
      </c>
      <c r="G76" s="168">
        <f t="shared" si="0"/>
        <v>0.50000000000000855</v>
      </c>
      <c r="H76" s="169">
        <f t="shared" ref="H76:H98" si="1">(F76/E76)*100</f>
        <v>350.00000000000961</v>
      </c>
      <c r="I76" s="95"/>
    </row>
    <row r="77" spans="1:9" ht="20.100000000000001" customHeight="1">
      <c r="A77" s="8" t="s">
        <v>25</v>
      </c>
      <c r="B77" s="6">
        <v>1201</v>
      </c>
      <c r="C77" s="164"/>
      <c r="D77" s="164"/>
      <c r="E77" s="164"/>
      <c r="F77" s="164"/>
      <c r="G77" s="164">
        <f t="shared" si="0"/>
        <v>0</v>
      </c>
      <c r="H77" s="165"/>
      <c r="I77" s="93"/>
    </row>
    <row r="78" spans="1:9" ht="20.100000000000001" customHeight="1">
      <c r="A78" s="8" t="s">
        <v>26</v>
      </c>
      <c r="B78" s="6">
        <v>1202</v>
      </c>
      <c r="C78" s="164" t="s">
        <v>239</v>
      </c>
      <c r="D78" s="164" t="s">
        <v>239</v>
      </c>
      <c r="E78" s="164" t="s">
        <v>239</v>
      </c>
      <c r="F78" s="164" t="s">
        <v>239</v>
      </c>
      <c r="G78" s="164"/>
      <c r="H78" s="165"/>
      <c r="I78" s="93"/>
    </row>
    <row r="79" spans="1:9" ht="20.100000000000001" customHeight="1">
      <c r="A79" s="10" t="s">
        <v>19</v>
      </c>
      <c r="B79" s="9">
        <v>1210</v>
      </c>
      <c r="C79" s="170">
        <f>SUM(C7,C49,C61,C63,C65,C73,C74)</f>
        <v>144.6</v>
      </c>
      <c r="D79" s="170">
        <f>SUM(D7,D49,D61,D63,D65,D73,D74)</f>
        <v>186.3</v>
      </c>
      <c r="E79" s="170">
        <f>SUM(E7,E49,E61,E63,E65,E73,E74)</f>
        <v>84.6</v>
      </c>
      <c r="F79" s="170">
        <f>SUM(F7,F49,F61,F63,F65,F73,F74)</f>
        <v>94.7</v>
      </c>
      <c r="G79" s="168">
        <f>F79-E79</f>
        <v>10.100000000000009</v>
      </c>
      <c r="H79" s="169">
        <f t="shared" si="1"/>
        <v>111.93853427895981</v>
      </c>
      <c r="I79" s="94"/>
    </row>
    <row r="80" spans="1:9" ht="20.100000000000001" customHeight="1">
      <c r="A80" s="10" t="s">
        <v>106</v>
      </c>
      <c r="B80" s="9">
        <v>1220</v>
      </c>
      <c r="C80" s="170">
        <f>SUM(C8,C18,C41,C53,C62,C64,C68,C72,C75)</f>
        <v>-127.4</v>
      </c>
      <c r="D80" s="170">
        <f>SUM(D8,D18,D41,D53,D62,D64,D68,D72,D75)</f>
        <v>-184.5</v>
      </c>
      <c r="E80" s="170">
        <f>SUM(E8,E18,E41,E53,E62,E64,E68,E72,E75)</f>
        <v>-84.4</v>
      </c>
      <c r="F80" s="170">
        <f>SUM(F8,F18,F41,F53,F62,F64,F68,F72,F75)</f>
        <v>-94</v>
      </c>
      <c r="G80" s="168">
        <f>F80-E80</f>
        <v>-9.5999999999999943</v>
      </c>
      <c r="H80" s="169">
        <f t="shared" si="1"/>
        <v>111.37440758293837</v>
      </c>
      <c r="I80" s="94"/>
    </row>
    <row r="81" spans="1:9" ht="20.100000000000001" customHeight="1">
      <c r="A81" s="8" t="s">
        <v>187</v>
      </c>
      <c r="B81" s="9">
        <v>1230</v>
      </c>
      <c r="C81" s="164"/>
      <c r="D81" s="164"/>
      <c r="E81" s="164"/>
      <c r="F81" s="164"/>
      <c r="G81" s="164">
        <f>F81-E81</f>
        <v>0</v>
      </c>
      <c r="H81" s="165"/>
      <c r="I81" s="94"/>
    </row>
    <row r="82" spans="1:9" ht="24.95" customHeight="1">
      <c r="A82" s="241" t="s">
        <v>129</v>
      </c>
      <c r="B82" s="241"/>
      <c r="C82" s="241"/>
      <c r="D82" s="241"/>
      <c r="E82" s="241"/>
      <c r="F82" s="241"/>
      <c r="G82" s="241"/>
      <c r="H82" s="241"/>
      <c r="I82" s="241"/>
    </row>
    <row r="83" spans="1:9" ht="20.100000000000001" customHeight="1">
      <c r="A83" s="8" t="s">
        <v>198</v>
      </c>
      <c r="B83" s="9">
        <v>1300</v>
      </c>
      <c r="C83" s="200">
        <f>C60</f>
        <v>20.999999999999986</v>
      </c>
      <c r="D83" s="200">
        <f>D60</f>
        <v>2.1000000000000227</v>
      </c>
      <c r="E83" s="200">
        <f>E60</f>
        <v>0.19999999999999574</v>
      </c>
      <c r="F83" s="166">
        <f>F60</f>
        <v>0.80000000000000426</v>
      </c>
      <c r="G83" s="164">
        <f t="shared" ref="G83:G89" si="2">F83-E83</f>
        <v>0.60000000000000853</v>
      </c>
      <c r="H83" s="165">
        <f t="shared" si="1"/>
        <v>400.00000000001069</v>
      </c>
      <c r="I83" s="94"/>
    </row>
    <row r="84" spans="1:9" ht="20.100000000000001" customHeight="1">
      <c r="A84" s="8" t="s">
        <v>346</v>
      </c>
      <c r="B84" s="9">
        <v>1301</v>
      </c>
      <c r="C84" s="200">
        <f>C96</f>
        <v>0.8</v>
      </c>
      <c r="D84" s="200">
        <f>D96</f>
        <v>0.8</v>
      </c>
      <c r="E84" s="200">
        <f>E96</f>
        <v>0.4</v>
      </c>
      <c r="F84" s="166">
        <f>F96</f>
        <v>0.4</v>
      </c>
      <c r="G84" s="164">
        <f t="shared" si="2"/>
        <v>0</v>
      </c>
      <c r="H84" s="165">
        <f t="shared" si="1"/>
        <v>100</v>
      </c>
      <c r="I84" s="94"/>
    </row>
    <row r="85" spans="1:9" ht="20.100000000000001" customHeight="1">
      <c r="A85" s="8" t="s">
        <v>347</v>
      </c>
      <c r="B85" s="9">
        <v>1302</v>
      </c>
      <c r="C85" s="200">
        <f>C50</f>
        <v>0</v>
      </c>
      <c r="D85" s="200">
        <f>D50</f>
        <v>0</v>
      </c>
      <c r="E85" s="200">
        <f>E50</f>
        <v>0</v>
      </c>
      <c r="F85" s="166">
        <f>F50</f>
        <v>0</v>
      </c>
      <c r="G85" s="164">
        <f t="shared" si="2"/>
        <v>0</v>
      </c>
      <c r="H85" s="165"/>
      <c r="I85" s="94"/>
    </row>
    <row r="86" spans="1:9" ht="20.100000000000001" customHeight="1">
      <c r="A86" s="8" t="s">
        <v>348</v>
      </c>
      <c r="B86" s="9">
        <v>1303</v>
      </c>
      <c r="C86" s="200" t="str">
        <f>C54</f>
        <v>(    )</v>
      </c>
      <c r="D86" s="200" t="str">
        <f>D54</f>
        <v>(    )</v>
      </c>
      <c r="E86" s="200" t="str">
        <f>E54</f>
        <v>(    )</v>
      </c>
      <c r="F86" s="166" t="str">
        <f>F54</f>
        <v>(    )</v>
      </c>
      <c r="G86" s="164"/>
      <c r="H86" s="165"/>
      <c r="I86" s="94"/>
    </row>
    <row r="87" spans="1:9" ht="20.100000000000001" customHeight="1">
      <c r="A87" s="8" t="s">
        <v>349</v>
      </c>
      <c r="B87" s="9">
        <v>1304</v>
      </c>
      <c r="C87" s="200">
        <f>C51</f>
        <v>0</v>
      </c>
      <c r="D87" s="200">
        <f>D51</f>
        <v>0</v>
      </c>
      <c r="E87" s="200">
        <f>E51</f>
        <v>0</v>
      </c>
      <c r="F87" s="166">
        <f>F51</f>
        <v>0</v>
      </c>
      <c r="G87" s="164"/>
      <c r="H87" s="165"/>
      <c r="I87" s="94"/>
    </row>
    <row r="88" spans="1:9" ht="20.100000000000001" customHeight="1">
      <c r="A88" s="8" t="s">
        <v>350</v>
      </c>
      <c r="B88" s="9">
        <v>1305</v>
      </c>
      <c r="C88" s="200" t="str">
        <f>C55</f>
        <v>(    )</v>
      </c>
      <c r="D88" s="200" t="str">
        <f>D55</f>
        <v>(    )</v>
      </c>
      <c r="E88" s="200" t="str">
        <f>E55</f>
        <v>(    )</v>
      </c>
      <c r="F88" s="166" t="str">
        <f>F55</f>
        <v>(    )</v>
      </c>
      <c r="G88" s="164"/>
      <c r="H88" s="165"/>
      <c r="I88" s="94"/>
    </row>
    <row r="89" spans="1:9" s="5" customFormat="1" ht="20.100000000000001" customHeight="1">
      <c r="A89" s="10" t="s">
        <v>123</v>
      </c>
      <c r="B89" s="11">
        <v>1310</v>
      </c>
      <c r="C89" s="201">
        <v>18.8</v>
      </c>
      <c r="D89" s="201">
        <f>SUM(D83:D88)</f>
        <v>2.9000000000000226</v>
      </c>
      <c r="E89" s="201">
        <f>SUM(E83:E88)</f>
        <v>0.59999999999999576</v>
      </c>
      <c r="F89" s="171">
        <f>SUM(F83:F88)</f>
        <v>1.2000000000000042</v>
      </c>
      <c r="G89" s="168">
        <f t="shared" si="2"/>
        <v>0.60000000000000842</v>
      </c>
      <c r="H89" s="169">
        <f t="shared" si="1"/>
        <v>200.00000000000213</v>
      </c>
      <c r="I89" s="95"/>
    </row>
    <row r="90" spans="1:9" s="5" customFormat="1" ht="20.100000000000001" customHeight="1">
      <c r="A90" s="214" t="s">
        <v>163</v>
      </c>
      <c r="B90" s="215"/>
      <c r="C90" s="215"/>
      <c r="D90" s="215"/>
      <c r="E90" s="215"/>
      <c r="F90" s="215"/>
      <c r="G90" s="215"/>
      <c r="H90" s="215"/>
      <c r="I90" s="216"/>
    </row>
    <row r="91" spans="1:9" s="5" customFormat="1" ht="20.100000000000001" customHeight="1">
      <c r="A91" s="8" t="s">
        <v>199</v>
      </c>
      <c r="B91" s="9">
        <v>1400</v>
      </c>
      <c r="C91" s="198">
        <v>2</v>
      </c>
      <c r="D91" s="198">
        <v>7.6</v>
      </c>
      <c r="E91" s="198">
        <v>1.4</v>
      </c>
      <c r="F91" s="164">
        <v>1.6</v>
      </c>
      <c r="G91" s="164">
        <f t="shared" ref="G91:G98" si="3">F91-E91</f>
        <v>0.20000000000000018</v>
      </c>
      <c r="H91" s="165">
        <f t="shared" si="1"/>
        <v>114.28571428571431</v>
      </c>
      <c r="I91" s="94"/>
    </row>
    <row r="92" spans="1:9" s="5" customFormat="1" ht="20.100000000000001" customHeight="1">
      <c r="A92" s="8" t="s">
        <v>200</v>
      </c>
      <c r="B92" s="40">
        <v>1401</v>
      </c>
      <c r="C92" s="198">
        <v>1.3</v>
      </c>
      <c r="D92" s="198">
        <v>6.7</v>
      </c>
      <c r="E92" s="198">
        <v>1</v>
      </c>
      <c r="F92" s="164">
        <v>1.1000000000000001</v>
      </c>
      <c r="G92" s="164">
        <f t="shared" si="3"/>
        <v>0.10000000000000009</v>
      </c>
      <c r="H92" s="165">
        <f t="shared" si="1"/>
        <v>110.00000000000001</v>
      </c>
      <c r="I92" s="93"/>
    </row>
    <row r="93" spans="1:9" s="5" customFormat="1" ht="20.100000000000001" customHeight="1">
      <c r="A93" s="8" t="s">
        <v>28</v>
      </c>
      <c r="B93" s="40">
        <v>1402</v>
      </c>
      <c r="C93" s="198">
        <v>0.7</v>
      </c>
      <c r="D93" s="198">
        <v>0.9</v>
      </c>
      <c r="E93" s="198">
        <v>0.4</v>
      </c>
      <c r="F93" s="164">
        <v>0.5</v>
      </c>
      <c r="G93" s="164">
        <f t="shared" si="3"/>
        <v>9.9999999999999978E-2</v>
      </c>
      <c r="H93" s="165">
        <f t="shared" si="1"/>
        <v>125</v>
      </c>
      <c r="I93" s="93"/>
    </row>
    <row r="94" spans="1:9" s="5" customFormat="1" ht="20.100000000000001" customHeight="1">
      <c r="A94" s="8" t="s">
        <v>5</v>
      </c>
      <c r="B94" s="14">
        <v>1410</v>
      </c>
      <c r="C94" s="198">
        <v>90.2</v>
      </c>
      <c r="D94" s="198">
        <v>116.3</v>
      </c>
      <c r="E94" s="198">
        <v>63.4</v>
      </c>
      <c r="F94" s="164">
        <v>60.1</v>
      </c>
      <c r="G94" s="164">
        <f t="shared" si="3"/>
        <v>-3.2999999999999972</v>
      </c>
      <c r="H94" s="165">
        <f t="shared" si="1"/>
        <v>94.794952681388011</v>
      </c>
      <c r="I94" s="94"/>
    </row>
    <row r="95" spans="1:9" s="5" customFormat="1" ht="20.100000000000001" customHeight="1">
      <c r="A95" s="8" t="s">
        <v>6</v>
      </c>
      <c r="B95" s="14">
        <v>1420</v>
      </c>
      <c r="C95" s="198">
        <v>21.5</v>
      </c>
      <c r="D95" s="198">
        <v>33.5</v>
      </c>
      <c r="E95" s="198">
        <v>14</v>
      </c>
      <c r="F95" s="164">
        <v>17.2</v>
      </c>
      <c r="G95" s="164">
        <f t="shared" si="3"/>
        <v>3.1999999999999993</v>
      </c>
      <c r="H95" s="165">
        <f t="shared" si="1"/>
        <v>122.85714285714285</v>
      </c>
      <c r="I95" s="94"/>
    </row>
    <row r="96" spans="1:9" s="5" customFormat="1" ht="20.100000000000001" customHeight="1">
      <c r="A96" s="8" t="s">
        <v>7</v>
      </c>
      <c r="B96" s="14">
        <v>1430</v>
      </c>
      <c r="C96" s="198">
        <v>0.8</v>
      </c>
      <c r="D96" s="198">
        <v>0.8</v>
      </c>
      <c r="E96" s="198">
        <v>0.4</v>
      </c>
      <c r="F96" s="164">
        <v>0.4</v>
      </c>
      <c r="G96" s="164">
        <f t="shared" si="3"/>
        <v>0</v>
      </c>
      <c r="H96" s="165">
        <f t="shared" si="1"/>
        <v>100</v>
      </c>
      <c r="I96" s="94"/>
    </row>
    <row r="97" spans="1:9" s="5" customFormat="1" ht="20.100000000000001" customHeight="1">
      <c r="A97" s="8" t="s">
        <v>29</v>
      </c>
      <c r="B97" s="14">
        <v>1440</v>
      </c>
      <c r="C97" s="198">
        <v>9.1</v>
      </c>
      <c r="D97" s="198">
        <v>26</v>
      </c>
      <c r="E97" s="198">
        <v>5.4</v>
      </c>
      <c r="F97" s="164">
        <v>14.6</v>
      </c>
      <c r="G97" s="164">
        <f t="shared" si="3"/>
        <v>9.1999999999999993</v>
      </c>
      <c r="H97" s="165">
        <f t="shared" si="1"/>
        <v>270.37037037037032</v>
      </c>
      <c r="I97" s="94"/>
    </row>
    <row r="98" spans="1:9" s="5" customFormat="1">
      <c r="A98" s="10" t="s">
        <v>53</v>
      </c>
      <c r="B98" s="51">
        <v>1450</v>
      </c>
      <c r="C98" s="199">
        <f>SUM(C91,C94:C97)</f>
        <v>123.6</v>
      </c>
      <c r="D98" s="199">
        <f>SUM(D91,D94:D97)</f>
        <v>184.2</v>
      </c>
      <c r="E98" s="199">
        <v>84.4</v>
      </c>
      <c r="F98" s="172">
        <f>SUM(F91,F94:F97)</f>
        <v>93.9</v>
      </c>
      <c r="G98" s="168">
        <f t="shared" si="3"/>
        <v>9.5</v>
      </c>
      <c r="H98" s="169">
        <f t="shared" si="1"/>
        <v>111.25592417061611</v>
      </c>
      <c r="I98" s="95"/>
    </row>
    <row r="99" spans="1:9" s="5" customFormat="1">
      <c r="A99" s="59"/>
      <c r="B99" s="69"/>
      <c r="C99" s="69"/>
      <c r="D99" s="69"/>
      <c r="E99" s="69"/>
      <c r="F99" s="69"/>
      <c r="G99" s="69"/>
      <c r="H99" s="69"/>
      <c r="I99" s="69"/>
    </row>
    <row r="100" spans="1:9" s="5" customFormat="1">
      <c r="A100" s="59"/>
      <c r="B100" s="69"/>
      <c r="C100" s="69"/>
      <c r="D100" s="69"/>
      <c r="E100" s="69"/>
      <c r="F100" s="69"/>
      <c r="G100" s="69"/>
      <c r="H100" s="69"/>
      <c r="I100" s="69"/>
    </row>
    <row r="101" spans="1:9">
      <c r="A101" s="28"/>
    </row>
    <row r="102" spans="1:9" ht="27.75" customHeight="1">
      <c r="A102" s="56" t="s">
        <v>448</v>
      </c>
      <c r="B102" s="1"/>
      <c r="C102" s="243" t="s">
        <v>95</v>
      </c>
      <c r="D102" s="243"/>
      <c r="E102" s="81"/>
      <c r="F102" s="26" t="s">
        <v>452</v>
      </c>
      <c r="G102" s="26"/>
      <c r="H102" s="3"/>
      <c r="I102" s="3"/>
    </row>
    <row r="103" spans="1:9" s="2" customFormat="1">
      <c r="A103" s="208" t="s">
        <v>223</v>
      </c>
      <c r="B103" s="3"/>
      <c r="C103" s="242" t="s">
        <v>222</v>
      </c>
      <c r="D103" s="242"/>
      <c r="E103" s="3"/>
      <c r="F103" s="235" t="s">
        <v>91</v>
      </c>
      <c r="G103" s="235"/>
      <c r="H103" s="235"/>
    </row>
    <row r="104" spans="1:9">
      <c r="A104" s="28"/>
    </row>
    <row r="105" spans="1:9">
      <c r="A105" s="28"/>
    </row>
    <row r="106" spans="1:9">
      <c r="A106" s="28"/>
    </row>
    <row r="107" spans="1:9">
      <c r="A107" s="28"/>
    </row>
    <row r="108" spans="1:9">
      <c r="A108" s="28"/>
    </row>
    <row r="109" spans="1:9">
      <c r="A109" s="28"/>
    </row>
    <row r="110" spans="1:9">
      <c r="A110" s="28"/>
    </row>
    <row r="111" spans="1:9">
      <c r="A111" s="28"/>
    </row>
    <row r="112" spans="1:9">
      <c r="A112" s="28"/>
    </row>
    <row r="113" spans="1:1">
      <c r="A113" s="28"/>
    </row>
    <row r="114" spans="1:1">
      <c r="A114" s="28"/>
    </row>
    <row r="115" spans="1:1">
      <c r="A115" s="28"/>
    </row>
    <row r="116" spans="1:1">
      <c r="A116" s="28"/>
    </row>
    <row r="117" spans="1:1">
      <c r="A117" s="28"/>
    </row>
    <row r="118" spans="1:1">
      <c r="A118" s="28"/>
    </row>
    <row r="119" spans="1:1">
      <c r="A119" s="28"/>
    </row>
    <row r="120" spans="1:1">
      <c r="A120" s="28"/>
    </row>
    <row r="121" spans="1:1">
      <c r="A121" s="28"/>
    </row>
    <row r="122" spans="1:1">
      <c r="A122" s="28"/>
    </row>
    <row r="123" spans="1:1">
      <c r="A123" s="28"/>
    </row>
    <row r="124" spans="1:1">
      <c r="A124" s="28"/>
    </row>
    <row r="125" spans="1:1">
      <c r="A125" s="28"/>
    </row>
    <row r="126" spans="1:1">
      <c r="A126" s="28"/>
    </row>
    <row r="127" spans="1:1">
      <c r="A127" s="28"/>
    </row>
    <row r="128" spans="1:1">
      <c r="A128" s="28"/>
    </row>
    <row r="129" spans="1:1">
      <c r="A129" s="28"/>
    </row>
    <row r="130" spans="1:1">
      <c r="A130" s="28"/>
    </row>
    <row r="131" spans="1:1">
      <c r="A131" s="28"/>
    </row>
    <row r="132" spans="1:1">
      <c r="A132" s="28"/>
    </row>
    <row r="133" spans="1:1">
      <c r="A133" s="28"/>
    </row>
    <row r="134" spans="1:1">
      <c r="A134" s="28"/>
    </row>
    <row r="135" spans="1:1">
      <c r="A135" s="28"/>
    </row>
    <row r="136" spans="1:1">
      <c r="A136" s="28"/>
    </row>
    <row r="137" spans="1:1">
      <c r="A137" s="28"/>
    </row>
    <row r="138" spans="1:1">
      <c r="A138" s="28"/>
    </row>
    <row r="139" spans="1:1">
      <c r="A139" s="28"/>
    </row>
    <row r="140" spans="1:1">
      <c r="A140" s="28"/>
    </row>
    <row r="141" spans="1:1">
      <c r="A141" s="28"/>
    </row>
    <row r="142" spans="1:1">
      <c r="A142" s="28"/>
    </row>
    <row r="143" spans="1:1">
      <c r="A143" s="28"/>
    </row>
    <row r="144" spans="1:1">
      <c r="A144" s="28"/>
    </row>
    <row r="145" spans="1:1">
      <c r="A145" s="28"/>
    </row>
    <row r="146" spans="1:1">
      <c r="A146" s="28"/>
    </row>
    <row r="147" spans="1:1">
      <c r="A147" s="28"/>
    </row>
    <row r="148" spans="1:1">
      <c r="A148" s="28"/>
    </row>
    <row r="149" spans="1:1">
      <c r="A149" s="28"/>
    </row>
    <row r="150" spans="1:1">
      <c r="A150" s="28"/>
    </row>
    <row r="151" spans="1:1">
      <c r="A151" s="28"/>
    </row>
    <row r="152" spans="1:1">
      <c r="A152" s="28"/>
    </row>
    <row r="153" spans="1:1">
      <c r="A153" s="28"/>
    </row>
    <row r="154" spans="1:1">
      <c r="A154" s="28"/>
    </row>
    <row r="155" spans="1:1">
      <c r="A155" s="28"/>
    </row>
    <row r="156" spans="1:1">
      <c r="A156" s="28"/>
    </row>
    <row r="157" spans="1:1">
      <c r="A157" s="28"/>
    </row>
    <row r="158" spans="1:1">
      <c r="A158" s="28"/>
    </row>
    <row r="159" spans="1:1">
      <c r="A159" s="28"/>
    </row>
    <row r="160" spans="1:1">
      <c r="A160" s="28"/>
    </row>
    <row r="161" spans="1:1">
      <c r="A161" s="28"/>
    </row>
    <row r="162" spans="1:1">
      <c r="A162" s="52"/>
    </row>
    <row r="163" spans="1:1">
      <c r="A163" s="52"/>
    </row>
    <row r="164" spans="1:1">
      <c r="A164" s="52"/>
    </row>
    <row r="165" spans="1:1">
      <c r="A165" s="52"/>
    </row>
    <row r="166" spans="1:1">
      <c r="A166" s="52"/>
    </row>
    <row r="167" spans="1:1">
      <c r="A167" s="52"/>
    </row>
    <row r="168" spans="1:1">
      <c r="A168" s="52"/>
    </row>
    <row r="169" spans="1:1">
      <c r="A169" s="52"/>
    </row>
    <row r="170" spans="1:1">
      <c r="A170" s="52"/>
    </row>
    <row r="171" spans="1:1">
      <c r="A171" s="52"/>
    </row>
    <row r="172" spans="1:1">
      <c r="A172" s="52"/>
    </row>
    <row r="173" spans="1:1">
      <c r="A173" s="52"/>
    </row>
    <row r="174" spans="1:1">
      <c r="A174" s="52"/>
    </row>
    <row r="175" spans="1:1">
      <c r="A175" s="52"/>
    </row>
    <row r="176" spans="1:1">
      <c r="A176" s="52"/>
    </row>
    <row r="177" spans="1:1">
      <c r="A177" s="52"/>
    </row>
    <row r="178" spans="1:1">
      <c r="A178" s="52"/>
    </row>
    <row r="179" spans="1:1">
      <c r="A179" s="52"/>
    </row>
    <row r="180" spans="1:1">
      <c r="A180" s="52"/>
    </row>
    <row r="181" spans="1:1">
      <c r="A181" s="52"/>
    </row>
    <row r="182" spans="1:1">
      <c r="A182" s="52"/>
    </row>
    <row r="183" spans="1:1">
      <c r="A183" s="52"/>
    </row>
    <row r="184" spans="1:1">
      <c r="A184" s="52"/>
    </row>
    <row r="185" spans="1:1">
      <c r="A185" s="52"/>
    </row>
    <row r="186" spans="1:1">
      <c r="A186" s="52"/>
    </row>
    <row r="187" spans="1:1">
      <c r="A187" s="52"/>
    </row>
    <row r="188" spans="1:1">
      <c r="A188" s="52"/>
    </row>
    <row r="189" spans="1:1">
      <c r="A189" s="52"/>
    </row>
    <row r="190" spans="1:1">
      <c r="A190" s="52"/>
    </row>
    <row r="191" spans="1:1">
      <c r="A191" s="52"/>
    </row>
    <row r="192" spans="1:1">
      <c r="A192" s="52"/>
    </row>
    <row r="193" spans="1:1">
      <c r="A193" s="52"/>
    </row>
    <row r="194" spans="1:1">
      <c r="A194" s="52"/>
    </row>
    <row r="195" spans="1:1">
      <c r="A195" s="52"/>
    </row>
    <row r="196" spans="1:1">
      <c r="A196" s="52"/>
    </row>
    <row r="197" spans="1:1">
      <c r="A197" s="52"/>
    </row>
    <row r="198" spans="1:1">
      <c r="A198" s="52"/>
    </row>
    <row r="199" spans="1:1">
      <c r="A199" s="52"/>
    </row>
    <row r="200" spans="1:1">
      <c r="A200" s="52"/>
    </row>
    <row r="201" spans="1:1">
      <c r="A201" s="52"/>
    </row>
    <row r="202" spans="1:1">
      <c r="A202" s="52"/>
    </row>
    <row r="203" spans="1:1">
      <c r="A203" s="52"/>
    </row>
    <row r="204" spans="1:1">
      <c r="A204" s="52"/>
    </row>
    <row r="205" spans="1:1">
      <c r="A205" s="52"/>
    </row>
    <row r="206" spans="1:1">
      <c r="A206" s="52"/>
    </row>
    <row r="207" spans="1:1">
      <c r="A207" s="52"/>
    </row>
    <row r="208" spans="1:1">
      <c r="A208" s="52"/>
    </row>
    <row r="209" spans="1:1">
      <c r="A209" s="52"/>
    </row>
    <row r="210" spans="1:1">
      <c r="A210" s="52"/>
    </row>
    <row r="211" spans="1:1">
      <c r="A211" s="52"/>
    </row>
    <row r="212" spans="1:1">
      <c r="A212" s="52"/>
    </row>
    <row r="213" spans="1:1">
      <c r="A213" s="52"/>
    </row>
    <row r="214" spans="1:1">
      <c r="A214" s="52"/>
    </row>
    <row r="215" spans="1:1">
      <c r="A215" s="52"/>
    </row>
    <row r="216" spans="1:1">
      <c r="A216" s="52"/>
    </row>
    <row r="217" spans="1:1">
      <c r="A217" s="52"/>
    </row>
    <row r="218" spans="1:1">
      <c r="A218" s="52"/>
    </row>
    <row r="219" spans="1:1">
      <c r="A219" s="52"/>
    </row>
    <row r="220" spans="1:1">
      <c r="A220" s="52"/>
    </row>
    <row r="221" spans="1:1">
      <c r="A221" s="52"/>
    </row>
    <row r="222" spans="1:1">
      <c r="A222" s="52"/>
    </row>
    <row r="223" spans="1:1">
      <c r="A223" s="52"/>
    </row>
    <row r="224" spans="1:1">
      <c r="A224" s="52"/>
    </row>
    <row r="225" spans="1:1">
      <c r="A225" s="52"/>
    </row>
    <row r="226" spans="1:1">
      <c r="A226" s="52"/>
    </row>
    <row r="227" spans="1:1">
      <c r="A227" s="52"/>
    </row>
    <row r="228" spans="1:1">
      <c r="A228" s="52"/>
    </row>
    <row r="229" spans="1:1">
      <c r="A229" s="52"/>
    </row>
    <row r="230" spans="1:1">
      <c r="A230" s="52"/>
    </row>
    <row r="231" spans="1:1">
      <c r="A231" s="52"/>
    </row>
    <row r="232" spans="1:1">
      <c r="A232" s="52"/>
    </row>
    <row r="233" spans="1:1">
      <c r="A233" s="52"/>
    </row>
    <row r="234" spans="1:1">
      <c r="A234" s="52"/>
    </row>
    <row r="235" spans="1:1">
      <c r="A235" s="52"/>
    </row>
    <row r="236" spans="1:1">
      <c r="A236" s="52"/>
    </row>
    <row r="237" spans="1:1">
      <c r="A237" s="52"/>
    </row>
    <row r="238" spans="1:1">
      <c r="A238" s="52"/>
    </row>
    <row r="239" spans="1:1">
      <c r="A239" s="52"/>
    </row>
    <row r="240" spans="1:1">
      <c r="A240" s="52"/>
    </row>
    <row r="241" spans="1:1">
      <c r="A241" s="52"/>
    </row>
    <row r="242" spans="1:1">
      <c r="A242" s="52"/>
    </row>
    <row r="243" spans="1:1">
      <c r="A243" s="52"/>
    </row>
    <row r="244" spans="1:1">
      <c r="A244" s="52"/>
    </row>
    <row r="245" spans="1:1">
      <c r="A245" s="52"/>
    </row>
    <row r="246" spans="1:1">
      <c r="A246" s="52"/>
    </row>
    <row r="247" spans="1:1">
      <c r="A247" s="52"/>
    </row>
    <row r="248" spans="1:1">
      <c r="A248" s="52"/>
    </row>
    <row r="249" spans="1:1">
      <c r="A249" s="52"/>
    </row>
    <row r="250" spans="1:1">
      <c r="A250" s="52"/>
    </row>
    <row r="251" spans="1:1">
      <c r="A251" s="52"/>
    </row>
    <row r="252" spans="1:1">
      <c r="A252" s="52"/>
    </row>
    <row r="253" spans="1:1">
      <c r="A253" s="52"/>
    </row>
    <row r="254" spans="1:1">
      <c r="A254" s="52"/>
    </row>
    <row r="255" spans="1:1">
      <c r="A255" s="52"/>
    </row>
    <row r="256" spans="1:1">
      <c r="A256" s="52"/>
    </row>
    <row r="257" spans="1:1">
      <c r="A257" s="52"/>
    </row>
    <row r="258" spans="1:1">
      <c r="A258" s="52"/>
    </row>
    <row r="259" spans="1:1">
      <c r="A259" s="52"/>
    </row>
    <row r="260" spans="1:1">
      <c r="A260" s="52"/>
    </row>
    <row r="261" spans="1:1">
      <c r="A261" s="52"/>
    </row>
    <row r="262" spans="1:1">
      <c r="A262" s="52"/>
    </row>
    <row r="263" spans="1:1">
      <c r="A263" s="52"/>
    </row>
    <row r="264" spans="1:1">
      <c r="A264" s="52"/>
    </row>
    <row r="265" spans="1:1">
      <c r="A265" s="52"/>
    </row>
    <row r="266" spans="1:1">
      <c r="A266" s="52"/>
    </row>
    <row r="267" spans="1:1">
      <c r="A267" s="52"/>
    </row>
    <row r="268" spans="1:1">
      <c r="A268" s="52"/>
    </row>
    <row r="269" spans="1:1">
      <c r="A269" s="52"/>
    </row>
    <row r="270" spans="1:1">
      <c r="A270" s="52"/>
    </row>
    <row r="271" spans="1:1">
      <c r="A271" s="52"/>
    </row>
    <row r="272" spans="1:1">
      <c r="A272" s="52"/>
    </row>
    <row r="273" spans="1:1">
      <c r="A273" s="52"/>
    </row>
    <row r="274" spans="1:1">
      <c r="A274" s="52"/>
    </row>
    <row r="275" spans="1:1">
      <c r="A275" s="52"/>
    </row>
    <row r="276" spans="1:1">
      <c r="A276" s="52"/>
    </row>
    <row r="277" spans="1:1">
      <c r="A277" s="52"/>
    </row>
    <row r="278" spans="1:1">
      <c r="A278" s="52"/>
    </row>
    <row r="279" spans="1:1">
      <c r="A279" s="52"/>
    </row>
    <row r="280" spans="1:1">
      <c r="A280" s="52"/>
    </row>
    <row r="281" spans="1:1">
      <c r="A281" s="52"/>
    </row>
    <row r="282" spans="1:1">
      <c r="A282" s="52"/>
    </row>
    <row r="283" spans="1:1">
      <c r="A283" s="52"/>
    </row>
    <row r="284" spans="1:1">
      <c r="A284" s="52"/>
    </row>
    <row r="285" spans="1:1">
      <c r="A285" s="52"/>
    </row>
    <row r="286" spans="1:1">
      <c r="A286" s="52"/>
    </row>
    <row r="287" spans="1:1">
      <c r="A287" s="52"/>
    </row>
    <row r="288" spans="1:1">
      <c r="A288" s="52"/>
    </row>
    <row r="289" spans="1:1">
      <c r="A289" s="52"/>
    </row>
    <row r="290" spans="1:1">
      <c r="A290" s="52"/>
    </row>
    <row r="291" spans="1:1">
      <c r="A291" s="52"/>
    </row>
    <row r="292" spans="1:1">
      <c r="A292" s="52"/>
    </row>
    <row r="293" spans="1:1">
      <c r="A293" s="52"/>
    </row>
    <row r="294" spans="1:1">
      <c r="A294" s="52"/>
    </row>
    <row r="295" spans="1:1">
      <c r="A295" s="52"/>
    </row>
    <row r="296" spans="1:1">
      <c r="A296" s="52"/>
    </row>
    <row r="297" spans="1:1">
      <c r="A297" s="52"/>
    </row>
    <row r="298" spans="1:1">
      <c r="A298" s="52"/>
    </row>
    <row r="299" spans="1:1">
      <c r="A299" s="52"/>
    </row>
    <row r="300" spans="1:1">
      <c r="A300" s="52"/>
    </row>
    <row r="301" spans="1:1">
      <c r="A301" s="52"/>
    </row>
    <row r="302" spans="1:1">
      <c r="A302" s="52"/>
    </row>
    <row r="303" spans="1:1">
      <c r="A303" s="52"/>
    </row>
    <row r="304" spans="1:1">
      <c r="A304" s="52"/>
    </row>
    <row r="305" spans="1:1">
      <c r="A305" s="52"/>
    </row>
    <row r="306" spans="1:1">
      <c r="A306" s="52"/>
    </row>
    <row r="307" spans="1:1">
      <c r="A307" s="52"/>
    </row>
    <row r="308" spans="1:1">
      <c r="A308" s="52"/>
    </row>
    <row r="309" spans="1:1">
      <c r="A309" s="52"/>
    </row>
    <row r="310" spans="1:1">
      <c r="A310" s="52"/>
    </row>
    <row r="311" spans="1:1">
      <c r="A311" s="52"/>
    </row>
    <row r="312" spans="1:1">
      <c r="A312" s="52"/>
    </row>
    <row r="313" spans="1:1">
      <c r="A313" s="52"/>
    </row>
    <row r="314" spans="1:1">
      <c r="A314" s="52"/>
    </row>
    <row r="315" spans="1:1">
      <c r="A315" s="52"/>
    </row>
    <row r="316" spans="1:1">
      <c r="A316" s="52"/>
    </row>
    <row r="317" spans="1:1">
      <c r="A317" s="52"/>
    </row>
    <row r="318" spans="1:1">
      <c r="A318" s="52"/>
    </row>
    <row r="319" spans="1:1">
      <c r="A319" s="52"/>
    </row>
    <row r="320" spans="1:1">
      <c r="A320" s="52"/>
    </row>
    <row r="321" spans="1:1">
      <c r="A321" s="52"/>
    </row>
    <row r="322" spans="1:1">
      <c r="A322" s="52"/>
    </row>
    <row r="323" spans="1:1">
      <c r="A323" s="52"/>
    </row>
    <row r="324" spans="1:1">
      <c r="A324" s="52"/>
    </row>
    <row r="325" spans="1:1">
      <c r="A325" s="52"/>
    </row>
    <row r="326" spans="1:1">
      <c r="A326" s="52"/>
    </row>
    <row r="327" spans="1:1">
      <c r="A327" s="52"/>
    </row>
    <row r="328" spans="1:1">
      <c r="A328" s="52"/>
    </row>
  </sheetData>
  <mergeCells count="11">
    <mergeCell ref="A1:I1"/>
    <mergeCell ref="A90:I90"/>
    <mergeCell ref="C3:D3"/>
    <mergeCell ref="E3:I3"/>
    <mergeCell ref="B3:B4"/>
    <mergeCell ref="A3:A4"/>
    <mergeCell ref="A6:I6"/>
    <mergeCell ref="A82:I82"/>
    <mergeCell ref="C103:D103"/>
    <mergeCell ref="F103:H103"/>
    <mergeCell ref="C102:D102"/>
  </mergeCells>
  <phoneticPr fontId="0" type="noConversion"/>
  <pageMargins left="1.1811023622047245" right="0.39370078740157483" top="0.78740157480314965" bottom="0.78740157480314965" header="0.19685039370078741" footer="0.11811023622047245"/>
  <pageSetup paperSize="9" scale="38" orientation="landscape" verticalDpi="300" r:id="rId1"/>
  <headerFooter alignWithMargins="0">
    <oddHeader>&amp;C
&amp;"Times New Roman,обычный"&amp;14 5&amp;"Arial Cyr,обычный"&amp;10
&amp;R&amp;"Times New Roman,обычный"&amp;14Продовження додатка  3
Таблиця 1</oddHeader>
  </headerFooter>
  <ignoredErrors>
    <ignoredError sqref="H89 H91:H98 G76:G77 G18 G71 G9 G68 G60:G61 H8:H9 H60 H84 G89 G87 G11:G13 G15:G17 H11:H13 H15:H18 G25:G27 H25:H27 H40 G40:G41 G63 G65:G66 H71 H76 H79:H80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indexed="43"/>
  </sheetPr>
  <dimension ref="A1:J198"/>
  <sheetViews>
    <sheetView zoomScale="75" zoomScaleNormal="75" zoomScaleSheetLayoutView="75" workbookViewId="0">
      <pane xSplit="2" ySplit="4" topLeftCell="C39" activePane="bottomRight" state="frozen"/>
      <selection pane="topRight" activeCell="C1" sqref="C1"/>
      <selection pane="bottomLeft" activeCell="A5" sqref="A5"/>
      <selection pane="bottomRight" activeCell="D44" sqref="D44"/>
    </sheetView>
  </sheetViews>
  <sheetFormatPr defaultRowHeight="18.75"/>
  <cols>
    <col min="1" max="1" width="90.140625" style="46" customWidth="1"/>
    <col min="2" max="2" width="15.28515625" style="49" customWidth="1"/>
    <col min="3" max="7" width="18.7109375" style="49" customWidth="1"/>
    <col min="8" max="8" width="15" style="49" customWidth="1"/>
    <col min="9" max="9" width="10" style="46" customWidth="1"/>
    <col min="10" max="10" width="9.5703125" style="46" customWidth="1"/>
    <col min="11" max="16384" width="9.140625" style="46"/>
  </cols>
  <sheetData>
    <row r="1" spans="1:8">
      <c r="A1" s="247" t="s">
        <v>126</v>
      </c>
      <c r="B1" s="247"/>
      <c r="C1" s="247"/>
      <c r="D1" s="247"/>
      <c r="E1" s="247"/>
      <c r="F1" s="247"/>
      <c r="G1" s="247"/>
      <c r="H1" s="247"/>
    </row>
    <row r="2" spans="1:8">
      <c r="A2" s="247"/>
      <c r="B2" s="247"/>
      <c r="C2" s="247"/>
      <c r="D2" s="247"/>
      <c r="E2" s="247"/>
      <c r="F2" s="247"/>
      <c r="G2" s="247"/>
      <c r="H2" s="247"/>
    </row>
    <row r="3" spans="1:8" ht="38.25" customHeight="1">
      <c r="A3" s="225" t="s">
        <v>201</v>
      </c>
      <c r="B3" s="248" t="s">
        <v>18</v>
      </c>
      <c r="C3" s="224" t="s">
        <v>353</v>
      </c>
      <c r="D3" s="224"/>
      <c r="E3" s="225" t="s">
        <v>389</v>
      </c>
      <c r="F3" s="225"/>
      <c r="G3" s="225"/>
      <c r="H3" s="225"/>
    </row>
    <row r="4" spans="1:8" ht="39" customHeight="1">
      <c r="A4" s="225"/>
      <c r="B4" s="248"/>
      <c r="C4" s="7" t="s">
        <v>188</v>
      </c>
      <c r="D4" s="7" t="s">
        <v>189</v>
      </c>
      <c r="E4" s="7" t="s">
        <v>190</v>
      </c>
      <c r="F4" s="7" t="s">
        <v>177</v>
      </c>
      <c r="G4" s="71" t="s">
        <v>196</v>
      </c>
      <c r="H4" s="71" t="s">
        <v>197</v>
      </c>
    </row>
    <row r="5" spans="1:8">
      <c r="A5" s="53">
        <v>1</v>
      </c>
      <c r="B5" s="54">
        <v>2</v>
      </c>
      <c r="C5" s="53">
        <v>3</v>
      </c>
      <c r="D5" s="54">
        <v>4</v>
      </c>
      <c r="E5" s="53">
        <v>5</v>
      </c>
      <c r="F5" s="54">
        <v>6</v>
      </c>
      <c r="G5" s="53">
        <v>7</v>
      </c>
      <c r="H5" s="54">
        <v>8</v>
      </c>
    </row>
    <row r="6" spans="1:8" ht="24.95" customHeight="1">
      <c r="A6" s="246" t="s">
        <v>125</v>
      </c>
      <c r="B6" s="246"/>
      <c r="C6" s="246"/>
      <c r="D6" s="246"/>
      <c r="E6" s="246"/>
      <c r="F6" s="246"/>
      <c r="G6" s="246"/>
      <c r="H6" s="246"/>
    </row>
    <row r="7" spans="1:8" ht="42.75" customHeight="1">
      <c r="A7" s="47" t="s">
        <v>55</v>
      </c>
      <c r="B7" s="6">
        <v>2000</v>
      </c>
      <c r="C7" s="164"/>
      <c r="D7" s="164"/>
      <c r="E7" s="164"/>
      <c r="F7" s="164"/>
      <c r="G7" s="164">
        <f>F7-E7</f>
        <v>0</v>
      </c>
      <c r="H7" s="165"/>
    </row>
    <row r="8" spans="1:8" ht="37.5">
      <c r="A8" s="47" t="s">
        <v>268</v>
      </c>
      <c r="B8" s="6">
        <v>2010</v>
      </c>
      <c r="C8" s="166">
        <f>SUM(C9:C10)</f>
        <v>0</v>
      </c>
      <c r="D8" s="166">
        <f>SUM(D9:D10)</f>
        <v>0</v>
      </c>
      <c r="E8" s="166">
        <f>SUM(E9:E10)</f>
        <v>0</v>
      </c>
      <c r="F8" s="166">
        <f>SUM(F9:F10)</f>
        <v>0</v>
      </c>
      <c r="G8" s="164">
        <f>F8-E8</f>
        <v>0</v>
      </c>
      <c r="H8" s="165"/>
    </row>
    <row r="9" spans="1:8" ht="42.75" customHeight="1">
      <c r="A9" s="8" t="s">
        <v>150</v>
      </c>
      <c r="B9" s="6">
        <v>2011</v>
      </c>
      <c r="C9" s="164" t="s">
        <v>239</v>
      </c>
      <c r="D9" s="164" t="s">
        <v>239</v>
      </c>
      <c r="E9" s="164" t="s">
        <v>239</v>
      </c>
      <c r="F9" s="164" t="s">
        <v>239</v>
      </c>
      <c r="G9" s="164"/>
      <c r="H9" s="165"/>
    </row>
    <row r="10" spans="1:8" ht="42.75" customHeight="1">
      <c r="A10" s="8" t="s">
        <v>394</v>
      </c>
      <c r="B10" s="6">
        <v>2012</v>
      </c>
      <c r="C10" s="164" t="s">
        <v>239</v>
      </c>
      <c r="D10" s="164" t="s">
        <v>239</v>
      </c>
      <c r="E10" s="164" t="s">
        <v>239</v>
      </c>
      <c r="F10" s="164" t="s">
        <v>239</v>
      </c>
      <c r="G10" s="164"/>
      <c r="H10" s="165"/>
    </row>
    <row r="11" spans="1:8" ht="20.100000000000001" customHeight="1">
      <c r="A11" s="8" t="s">
        <v>134</v>
      </c>
      <c r="B11" s="6" t="s">
        <v>157</v>
      </c>
      <c r="C11" s="164" t="s">
        <v>239</v>
      </c>
      <c r="D11" s="164" t="s">
        <v>239</v>
      </c>
      <c r="E11" s="164" t="s">
        <v>239</v>
      </c>
      <c r="F11" s="164" t="s">
        <v>239</v>
      </c>
      <c r="G11" s="164"/>
      <c r="H11" s="165"/>
    </row>
    <row r="12" spans="1:8" ht="20.100000000000001" customHeight="1">
      <c r="A12" s="8" t="s">
        <v>143</v>
      </c>
      <c r="B12" s="6">
        <v>2020</v>
      </c>
      <c r="C12" s="164"/>
      <c r="D12" s="164"/>
      <c r="E12" s="164"/>
      <c r="F12" s="164"/>
      <c r="G12" s="164">
        <f>F12-E12</f>
        <v>0</v>
      </c>
      <c r="H12" s="165"/>
    </row>
    <row r="13" spans="1:8" s="48" customFormat="1" ht="20.100000000000001" customHeight="1">
      <c r="A13" s="47" t="s">
        <v>65</v>
      </c>
      <c r="B13" s="6">
        <v>2030</v>
      </c>
      <c r="C13" s="164" t="s">
        <v>239</v>
      </c>
      <c r="D13" s="164" t="s">
        <v>239</v>
      </c>
      <c r="E13" s="164" t="s">
        <v>239</v>
      </c>
      <c r="F13" s="164" t="s">
        <v>239</v>
      </c>
      <c r="G13" s="164"/>
      <c r="H13" s="165"/>
    </row>
    <row r="14" spans="1:8" ht="20.100000000000001" customHeight="1">
      <c r="A14" s="47" t="s">
        <v>117</v>
      </c>
      <c r="B14" s="6">
        <v>2031</v>
      </c>
      <c r="C14" s="164" t="s">
        <v>239</v>
      </c>
      <c r="D14" s="164" t="s">
        <v>239</v>
      </c>
      <c r="E14" s="164" t="s">
        <v>239</v>
      </c>
      <c r="F14" s="164" t="s">
        <v>239</v>
      </c>
      <c r="G14" s="164"/>
      <c r="H14" s="165"/>
    </row>
    <row r="15" spans="1:8" ht="20.100000000000001" customHeight="1">
      <c r="A15" s="47" t="s">
        <v>27</v>
      </c>
      <c r="B15" s="6">
        <v>2040</v>
      </c>
      <c r="C15" s="164" t="s">
        <v>239</v>
      </c>
      <c r="D15" s="164" t="s">
        <v>239</v>
      </c>
      <c r="E15" s="164" t="s">
        <v>239</v>
      </c>
      <c r="F15" s="164" t="s">
        <v>239</v>
      </c>
      <c r="G15" s="164"/>
      <c r="H15" s="165"/>
    </row>
    <row r="16" spans="1:8" ht="20.100000000000001" customHeight="1">
      <c r="A16" s="47" t="s">
        <v>104</v>
      </c>
      <c r="B16" s="6">
        <v>2050</v>
      </c>
      <c r="C16" s="164" t="s">
        <v>239</v>
      </c>
      <c r="D16" s="164" t="s">
        <v>239</v>
      </c>
      <c r="E16" s="164" t="s">
        <v>239</v>
      </c>
      <c r="F16" s="164" t="s">
        <v>239</v>
      </c>
      <c r="G16" s="164"/>
      <c r="H16" s="165"/>
    </row>
    <row r="17" spans="1:9" ht="20.100000000000001" customHeight="1">
      <c r="A17" s="47" t="s">
        <v>105</v>
      </c>
      <c r="B17" s="6">
        <v>2060</v>
      </c>
      <c r="C17" s="164" t="s">
        <v>239</v>
      </c>
      <c r="D17" s="164" t="s">
        <v>239</v>
      </c>
      <c r="E17" s="164" t="s">
        <v>239</v>
      </c>
      <c r="F17" s="164" t="s">
        <v>239</v>
      </c>
      <c r="G17" s="164"/>
      <c r="H17" s="165"/>
    </row>
    <row r="18" spans="1:9" ht="42.75" customHeight="1">
      <c r="A18" s="47" t="s">
        <v>56</v>
      </c>
      <c r="B18" s="6">
        <v>2070</v>
      </c>
      <c r="C18" s="173">
        <f>SUM(C7,C8,C12,C13,C15,C16,C17)+'I. Фін результат'!C76</f>
        <v>17.199999999999985</v>
      </c>
      <c r="D18" s="173">
        <f>SUM(D7,D8,D12,D13,D15,D16,D17)+'I. Фін результат'!D76</f>
        <v>1.8000000000000227</v>
      </c>
      <c r="E18" s="173">
        <f>SUM(E7,E8,E12,E13,E15,E16,E17)+'I. Фін результат'!E76</f>
        <v>0.19999999999999574</v>
      </c>
      <c r="F18" s="173">
        <f>SUM(F7,F8,F12,F13,F15,F16,F17)+'I. Фін результат'!F76</f>
        <v>0.70000000000000429</v>
      </c>
      <c r="G18" s="164">
        <f>F18-E18</f>
        <v>0.50000000000000855</v>
      </c>
      <c r="H18" s="165">
        <f>(F18/E18)*100</f>
        <v>350.00000000000961</v>
      </c>
    </row>
    <row r="19" spans="1:9" ht="24.95" customHeight="1">
      <c r="A19" s="246" t="s">
        <v>379</v>
      </c>
      <c r="B19" s="246"/>
      <c r="C19" s="246"/>
      <c r="D19" s="246"/>
      <c r="E19" s="246"/>
      <c r="F19" s="246"/>
      <c r="G19" s="246"/>
      <c r="H19" s="246"/>
    </row>
    <row r="20" spans="1:9" ht="37.5">
      <c r="A20" s="72" t="s">
        <v>371</v>
      </c>
      <c r="B20" s="144">
        <v>2110</v>
      </c>
      <c r="C20" s="167">
        <f>SUM(C21:C29)</f>
        <v>3.8</v>
      </c>
      <c r="D20" s="167">
        <f>SUM(D21:D29)</f>
        <v>0.8</v>
      </c>
      <c r="E20" s="167">
        <f>SUM(E21:E29)</f>
        <v>0</v>
      </c>
      <c r="F20" s="167">
        <f>SUM(F21:F29)</f>
        <v>0.4</v>
      </c>
      <c r="G20" s="168">
        <f t="shared" ref="G20:G25" si="0">F20-E20</f>
        <v>0.4</v>
      </c>
      <c r="H20" s="169"/>
    </row>
    <row r="21" spans="1:9">
      <c r="A21" s="8" t="s">
        <v>275</v>
      </c>
      <c r="B21" s="6">
        <v>2111</v>
      </c>
      <c r="C21" s="164">
        <v>3.8</v>
      </c>
      <c r="D21" s="164">
        <v>0.3</v>
      </c>
      <c r="E21" s="164"/>
      <c r="F21" s="164">
        <v>0.1</v>
      </c>
      <c r="G21" s="164">
        <f t="shared" si="0"/>
        <v>0.1</v>
      </c>
      <c r="H21" s="165"/>
    </row>
    <row r="22" spans="1:9">
      <c r="A22" s="8" t="s">
        <v>372</v>
      </c>
      <c r="B22" s="6">
        <v>2112</v>
      </c>
      <c r="C22" s="164"/>
      <c r="D22" s="164"/>
      <c r="E22" s="164"/>
      <c r="F22" s="164"/>
      <c r="G22" s="164">
        <f t="shared" si="0"/>
        <v>0</v>
      </c>
      <c r="H22" s="165"/>
    </row>
    <row r="23" spans="1:9" s="48" customFormat="1" ht="18.75" customHeight="1">
      <c r="A23" s="47" t="s">
        <v>373</v>
      </c>
      <c r="B23" s="53">
        <v>2113</v>
      </c>
      <c r="C23" s="164" t="s">
        <v>239</v>
      </c>
      <c r="D23" s="164" t="s">
        <v>239</v>
      </c>
      <c r="E23" s="164" t="s">
        <v>239</v>
      </c>
      <c r="F23" s="164" t="s">
        <v>239</v>
      </c>
      <c r="G23" s="164"/>
      <c r="H23" s="165"/>
    </row>
    <row r="24" spans="1:9">
      <c r="A24" s="47" t="s">
        <v>78</v>
      </c>
      <c r="B24" s="53">
        <v>2114</v>
      </c>
      <c r="C24" s="164"/>
      <c r="D24" s="164"/>
      <c r="E24" s="164"/>
      <c r="F24" s="164"/>
      <c r="G24" s="164">
        <f t="shared" si="0"/>
        <v>0</v>
      </c>
      <c r="H24" s="165"/>
    </row>
    <row r="25" spans="1:9" ht="37.5">
      <c r="A25" s="47" t="s">
        <v>374</v>
      </c>
      <c r="B25" s="53">
        <v>2115</v>
      </c>
      <c r="C25" s="164"/>
      <c r="D25" s="164">
        <v>0.5</v>
      </c>
      <c r="E25" s="164"/>
      <c r="F25" s="164">
        <v>0.3</v>
      </c>
      <c r="G25" s="164">
        <f t="shared" si="0"/>
        <v>0.3</v>
      </c>
      <c r="H25" s="165"/>
    </row>
    <row r="26" spans="1:9" s="50" customFormat="1">
      <c r="A26" s="47" t="s">
        <v>94</v>
      </c>
      <c r="B26" s="53">
        <v>2116</v>
      </c>
      <c r="C26" s="164"/>
      <c r="D26" s="164"/>
      <c r="E26" s="164"/>
      <c r="F26" s="164"/>
      <c r="G26" s="164">
        <f t="shared" ref="G26:G43" si="1">F26-E26</f>
        <v>0</v>
      </c>
      <c r="H26" s="165"/>
      <c r="I26" s="46"/>
    </row>
    <row r="27" spans="1:9" ht="20.100000000000001" customHeight="1">
      <c r="A27" s="47" t="s">
        <v>395</v>
      </c>
      <c r="B27" s="53">
        <v>2117</v>
      </c>
      <c r="C27" s="164"/>
      <c r="D27" s="164"/>
      <c r="E27" s="164"/>
      <c r="F27" s="164"/>
      <c r="G27" s="164">
        <f t="shared" si="1"/>
        <v>0</v>
      </c>
      <c r="H27" s="165"/>
    </row>
    <row r="28" spans="1:9" ht="20.100000000000001" customHeight="1">
      <c r="A28" s="47" t="s">
        <v>77</v>
      </c>
      <c r="B28" s="53">
        <v>2118</v>
      </c>
      <c r="C28" s="164"/>
      <c r="D28" s="164"/>
      <c r="E28" s="164"/>
      <c r="F28" s="164"/>
      <c r="G28" s="164">
        <f t="shared" si="1"/>
        <v>0</v>
      </c>
      <c r="H28" s="165"/>
    </row>
    <row r="29" spans="1:9" ht="20.100000000000001" customHeight="1">
      <c r="A29" s="47" t="s">
        <v>380</v>
      </c>
      <c r="B29" s="53">
        <v>2119</v>
      </c>
      <c r="C29" s="164"/>
      <c r="D29" s="164"/>
      <c r="E29" s="164"/>
      <c r="F29" s="164"/>
      <c r="G29" s="164">
        <f t="shared" si="1"/>
        <v>0</v>
      </c>
      <c r="H29" s="165"/>
    </row>
    <row r="30" spans="1:9" ht="37.5">
      <c r="A30" s="72" t="s">
        <v>381</v>
      </c>
      <c r="B30" s="60">
        <v>2120</v>
      </c>
      <c r="C30" s="167">
        <f>SUM(C31:C34)</f>
        <v>17.600000000000001</v>
      </c>
      <c r="D30" s="167">
        <f>SUM(D31:D34)</f>
        <v>28.400000000000002</v>
      </c>
      <c r="E30" s="167">
        <f>E31</f>
        <v>11.4</v>
      </c>
      <c r="F30" s="167">
        <f>SUM(F31:F34)</f>
        <v>15</v>
      </c>
      <c r="G30" s="168">
        <f t="shared" si="1"/>
        <v>3.5999999999999996</v>
      </c>
      <c r="H30" s="169">
        <f>(F30/E30)*100</f>
        <v>131.57894736842104</v>
      </c>
    </row>
    <row r="31" spans="1:9" ht="20.100000000000001" customHeight="1">
      <c r="A31" s="47" t="s">
        <v>77</v>
      </c>
      <c r="B31" s="53">
        <v>2121</v>
      </c>
      <c r="C31" s="164">
        <v>16.3</v>
      </c>
      <c r="D31" s="164">
        <v>17.5</v>
      </c>
      <c r="E31" s="164">
        <v>11.4</v>
      </c>
      <c r="F31" s="164">
        <v>9</v>
      </c>
      <c r="G31" s="164">
        <f t="shared" si="1"/>
        <v>-2.4000000000000004</v>
      </c>
      <c r="H31" s="165">
        <f>(F31/E31)*100</f>
        <v>78.94736842105263</v>
      </c>
    </row>
    <row r="32" spans="1:9" ht="24" customHeight="1">
      <c r="A32" s="47" t="s">
        <v>447</v>
      </c>
      <c r="B32" s="53">
        <v>2122</v>
      </c>
      <c r="C32" s="164"/>
      <c r="D32" s="164">
        <v>9.1</v>
      </c>
      <c r="E32" s="164"/>
      <c r="F32" s="164">
        <v>5</v>
      </c>
      <c r="G32" s="164">
        <f t="shared" si="1"/>
        <v>5</v>
      </c>
      <c r="H32" s="165"/>
    </row>
    <row r="33" spans="1:9" ht="20.100000000000001" customHeight="1">
      <c r="A33" s="47" t="s">
        <v>382</v>
      </c>
      <c r="B33" s="53">
        <v>2123</v>
      </c>
      <c r="C33" s="164"/>
      <c r="D33" s="164"/>
      <c r="E33" s="164"/>
      <c r="F33" s="164"/>
      <c r="G33" s="164">
        <f t="shared" si="1"/>
        <v>0</v>
      </c>
      <c r="H33" s="165"/>
    </row>
    <row r="34" spans="1:9" s="48" customFormat="1">
      <c r="A34" s="47" t="s">
        <v>380</v>
      </c>
      <c r="B34" s="53">
        <v>2124</v>
      </c>
      <c r="C34" s="164">
        <v>1.3</v>
      </c>
      <c r="D34" s="164">
        <v>1.8</v>
      </c>
      <c r="E34" s="164">
        <v>1</v>
      </c>
      <c r="F34" s="164">
        <v>1</v>
      </c>
      <c r="G34" s="164">
        <f t="shared" si="1"/>
        <v>0</v>
      </c>
      <c r="H34" s="165">
        <f>(F34/E34)*100</f>
        <v>100</v>
      </c>
    </row>
    <row r="35" spans="1:9" ht="28.9" customHeight="1">
      <c r="A35" s="72" t="s">
        <v>383</v>
      </c>
      <c r="B35" s="60">
        <v>2130</v>
      </c>
      <c r="C35" s="167">
        <f>SUM(C36:C39)</f>
        <v>21.5</v>
      </c>
      <c r="D35" s="167">
        <f>SUM(D36:D39)</f>
        <v>33.5</v>
      </c>
      <c r="E35" s="167">
        <f>SUM(E36:E39)</f>
        <v>14</v>
      </c>
      <c r="F35" s="167">
        <f>SUM(F36:F39)</f>
        <v>17.2</v>
      </c>
      <c r="G35" s="168">
        <f t="shared" si="1"/>
        <v>3.1999999999999993</v>
      </c>
      <c r="H35" s="169">
        <f>(F35/E35)*100</f>
        <v>122.85714285714285</v>
      </c>
    </row>
    <row r="36" spans="1:9" ht="28.9" customHeight="1">
      <c r="A36" s="47" t="s">
        <v>441</v>
      </c>
      <c r="B36" s="53">
        <v>2131</v>
      </c>
      <c r="C36" s="164"/>
      <c r="D36" s="164"/>
      <c r="E36" s="164"/>
      <c r="F36" s="164"/>
      <c r="G36" s="164">
        <f t="shared" si="1"/>
        <v>0</v>
      </c>
      <c r="H36" s="165"/>
    </row>
    <row r="37" spans="1:9" s="48" customFormat="1" ht="20.100000000000001" customHeight="1">
      <c r="A37" s="47" t="s">
        <v>384</v>
      </c>
      <c r="B37" s="53">
        <v>2132</v>
      </c>
      <c r="C37" s="164"/>
      <c r="D37" s="164"/>
      <c r="E37" s="164"/>
      <c r="F37" s="164"/>
      <c r="G37" s="164">
        <f t="shared" si="1"/>
        <v>0</v>
      </c>
      <c r="H37" s="165"/>
    </row>
    <row r="38" spans="1:9" ht="20.100000000000001" customHeight="1">
      <c r="A38" s="47" t="s">
        <v>385</v>
      </c>
      <c r="B38" s="53">
        <v>2133</v>
      </c>
      <c r="C38" s="164">
        <v>21.5</v>
      </c>
      <c r="D38" s="164">
        <v>33.5</v>
      </c>
      <c r="E38" s="164">
        <v>14</v>
      </c>
      <c r="F38" s="164">
        <v>17.2</v>
      </c>
      <c r="G38" s="164">
        <f t="shared" si="1"/>
        <v>3.1999999999999993</v>
      </c>
      <c r="H38" s="165">
        <f>(F38/E38)*100</f>
        <v>122.85714285714285</v>
      </c>
    </row>
    <row r="39" spans="1:9" ht="20.100000000000001" customHeight="1">
      <c r="A39" s="47" t="s">
        <v>386</v>
      </c>
      <c r="B39" s="53">
        <v>2134</v>
      </c>
      <c r="C39" s="164"/>
      <c r="D39" s="164"/>
      <c r="E39" s="164"/>
      <c r="F39" s="164"/>
      <c r="G39" s="164"/>
      <c r="H39" s="165"/>
    </row>
    <row r="40" spans="1:9" ht="20.100000000000001" customHeight="1">
      <c r="A40" s="72" t="s">
        <v>387</v>
      </c>
      <c r="B40" s="60">
        <v>2140</v>
      </c>
      <c r="C40" s="167">
        <f>SUM(C41:C42)</f>
        <v>0</v>
      </c>
      <c r="D40" s="167">
        <f>SUM(D41:D42)</f>
        <v>0</v>
      </c>
      <c r="E40" s="167">
        <f>SUM(E41:E42)</f>
        <v>0</v>
      </c>
      <c r="F40" s="167">
        <f>SUM(F41:F42)</f>
        <v>0</v>
      </c>
      <c r="G40" s="168"/>
      <c r="H40" s="169"/>
    </row>
    <row r="41" spans="1:9" ht="37.5">
      <c r="A41" s="47" t="s">
        <v>118</v>
      </c>
      <c r="B41" s="53">
        <v>2141</v>
      </c>
      <c r="C41" s="164"/>
      <c r="D41" s="164"/>
      <c r="E41" s="164"/>
      <c r="F41" s="164"/>
      <c r="G41" s="164"/>
      <c r="H41" s="165"/>
    </row>
    <row r="42" spans="1:9" s="48" customFormat="1" ht="20.100000000000001" customHeight="1">
      <c r="A42" s="47" t="s">
        <v>388</v>
      </c>
      <c r="B42" s="53">
        <v>2142</v>
      </c>
      <c r="C42" s="164"/>
      <c r="D42" s="164"/>
      <c r="E42" s="164"/>
      <c r="F42" s="164"/>
      <c r="G42" s="164">
        <f t="shared" si="1"/>
        <v>0</v>
      </c>
      <c r="H42" s="165"/>
    </row>
    <row r="43" spans="1:9" s="48" customFormat="1" ht="21.75" customHeight="1">
      <c r="A43" s="72" t="s">
        <v>378</v>
      </c>
      <c r="B43" s="60">
        <v>2200</v>
      </c>
      <c r="C43" s="167">
        <f>SUM(C20,C30,C35,C40)</f>
        <v>42.900000000000006</v>
      </c>
      <c r="D43" s="167">
        <f>SUM(D20,D30,D35,D40)</f>
        <v>62.7</v>
      </c>
      <c r="E43" s="167">
        <v>26.3</v>
      </c>
      <c r="F43" s="167">
        <f>SUM(F20,F30,F35,F40)</f>
        <v>32.6</v>
      </c>
      <c r="G43" s="168">
        <f t="shared" si="1"/>
        <v>6.3000000000000007</v>
      </c>
      <c r="H43" s="169">
        <f>(F43/E43)*100</f>
        <v>123.95437262357414</v>
      </c>
      <c r="I43" s="46"/>
    </row>
    <row r="44" spans="1:9" s="48" customFormat="1">
      <c r="A44" s="70"/>
      <c r="B44" s="49"/>
      <c r="C44" s="49"/>
      <c r="D44" s="49"/>
      <c r="E44" s="49"/>
      <c r="F44" s="49"/>
      <c r="G44" s="49"/>
      <c r="H44" s="49"/>
    </row>
    <row r="45" spans="1:9" s="48" customFormat="1">
      <c r="A45" s="70"/>
      <c r="B45" s="49"/>
      <c r="C45" s="49"/>
      <c r="D45" s="49"/>
      <c r="E45" s="49"/>
      <c r="F45" s="49"/>
      <c r="G45" s="49"/>
      <c r="H45" s="49"/>
    </row>
    <row r="46" spans="1:9" s="48" customFormat="1">
      <c r="A46" s="70"/>
      <c r="B46" s="49"/>
      <c r="C46" s="49"/>
      <c r="D46" s="49"/>
      <c r="E46" s="49"/>
      <c r="F46" s="49"/>
      <c r="G46" s="49"/>
      <c r="H46" s="49"/>
    </row>
    <row r="47" spans="1:9" s="3" customFormat="1" ht="27.75" customHeight="1">
      <c r="A47" s="56" t="s">
        <v>448</v>
      </c>
      <c r="B47" s="1"/>
      <c r="C47" s="243" t="s">
        <v>170</v>
      </c>
      <c r="D47" s="243"/>
      <c r="E47" s="81"/>
      <c r="F47" s="26" t="s">
        <v>454</v>
      </c>
      <c r="G47" s="26"/>
    </row>
    <row r="48" spans="1:9" s="2" customFormat="1">
      <c r="A48" s="208" t="s">
        <v>225</v>
      </c>
      <c r="B48" s="3"/>
      <c r="C48" s="242" t="s">
        <v>184</v>
      </c>
      <c r="D48" s="242"/>
      <c r="E48" s="3"/>
      <c r="F48" s="245" t="s">
        <v>453</v>
      </c>
      <c r="G48" s="245"/>
      <c r="H48" s="245"/>
    </row>
    <row r="49" spans="1:10" s="49" customFormat="1">
      <c r="A49" s="62"/>
      <c r="I49" s="46"/>
      <c r="J49" s="46"/>
    </row>
    <row r="50" spans="1:10" s="49" customFormat="1">
      <c r="A50" s="62"/>
      <c r="I50" s="46"/>
      <c r="J50" s="46"/>
    </row>
    <row r="51" spans="1:10" s="49" customFormat="1">
      <c r="A51" s="62"/>
      <c r="I51" s="46"/>
      <c r="J51" s="46"/>
    </row>
    <row r="52" spans="1:10" s="49" customFormat="1">
      <c r="A52" s="62"/>
      <c r="I52" s="46"/>
      <c r="J52" s="46"/>
    </row>
    <row r="53" spans="1:10" s="49" customFormat="1">
      <c r="A53" s="62"/>
      <c r="I53" s="46"/>
      <c r="J53" s="46"/>
    </row>
    <row r="54" spans="1:10" s="49" customFormat="1">
      <c r="A54" s="62"/>
      <c r="I54" s="46"/>
      <c r="J54" s="46"/>
    </row>
    <row r="55" spans="1:10" s="49" customFormat="1">
      <c r="A55" s="62"/>
      <c r="I55" s="46"/>
      <c r="J55" s="46"/>
    </row>
    <row r="56" spans="1:10" s="49" customFormat="1">
      <c r="A56" s="62"/>
      <c r="I56" s="46"/>
      <c r="J56" s="46"/>
    </row>
    <row r="57" spans="1:10" s="49" customFormat="1">
      <c r="A57" s="62"/>
      <c r="I57" s="46"/>
      <c r="J57" s="46"/>
    </row>
    <row r="58" spans="1:10" s="49" customFormat="1">
      <c r="A58" s="62"/>
      <c r="I58" s="46"/>
      <c r="J58" s="46"/>
    </row>
    <row r="59" spans="1:10" s="49" customFormat="1">
      <c r="A59" s="62"/>
      <c r="I59" s="46"/>
      <c r="J59" s="46"/>
    </row>
    <row r="60" spans="1:10" s="49" customFormat="1">
      <c r="A60" s="62"/>
      <c r="I60" s="46"/>
      <c r="J60" s="46"/>
    </row>
    <row r="61" spans="1:10" s="49" customFormat="1">
      <c r="A61" s="62"/>
      <c r="I61" s="46"/>
      <c r="J61" s="46"/>
    </row>
    <row r="62" spans="1:10" s="49" customFormat="1">
      <c r="A62" s="62"/>
      <c r="I62" s="46"/>
      <c r="J62" s="46"/>
    </row>
    <row r="63" spans="1:10" s="49" customFormat="1">
      <c r="A63" s="62"/>
      <c r="I63" s="46"/>
      <c r="J63" s="46"/>
    </row>
    <row r="64" spans="1:10" s="49" customFormat="1">
      <c r="A64" s="62"/>
      <c r="I64" s="46"/>
      <c r="J64" s="46"/>
    </row>
    <row r="65" spans="1:10" s="49" customFormat="1">
      <c r="A65" s="62"/>
      <c r="I65" s="46"/>
      <c r="J65" s="46"/>
    </row>
    <row r="66" spans="1:10" s="49" customFormat="1">
      <c r="A66" s="62"/>
      <c r="I66" s="46"/>
      <c r="J66" s="46"/>
    </row>
    <row r="67" spans="1:10" s="49" customFormat="1">
      <c r="A67" s="62"/>
      <c r="I67" s="46"/>
      <c r="J67" s="46"/>
    </row>
    <row r="68" spans="1:10" s="49" customFormat="1">
      <c r="A68" s="62"/>
      <c r="I68" s="46"/>
      <c r="J68" s="46"/>
    </row>
    <row r="69" spans="1:10" s="49" customFormat="1">
      <c r="A69" s="62"/>
      <c r="I69" s="46"/>
      <c r="J69" s="46"/>
    </row>
    <row r="70" spans="1:10" s="49" customFormat="1">
      <c r="A70" s="62"/>
      <c r="I70" s="46"/>
      <c r="J70" s="46"/>
    </row>
    <row r="71" spans="1:10" s="49" customFormat="1">
      <c r="A71" s="62"/>
      <c r="I71" s="46"/>
      <c r="J71" s="46"/>
    </row>
    <row r="72" spans="1:10" s="49" customFormat="1">
      <c r="A72" s="62"/>
      <c r="I72" s="46"/>
      <c r="J72" s="46"/>
    </row>
    <row r="73" spans="1:10" s="49" customFormat="1">
      <c r="A73" s="62"/>
      <c r="I73" s="46"/>
      <c r="J73" s="46"/>
    </row>
    <row r="74" spans="1:10" s="49" customFormat="1">
      <c r="A74" s="62"/>
      <c r="I74" s="46"/>
      <c r="J74" s="46"/>
    </row>
    <row r="75" spans="1:10" s="49" customFormat="1">
      <c r="A75" s="62"/>
      <c r="I75" s="46"/>
      <c r="J75" s="46"/>
    </row>
    <row r="76" spans="1:10" s="49" customFormat="1">
      <c r="A76" s="62"/>
      <c r="I76" s="46"/>
      <c r="J76" s="46"/>
    </row>
    <row r="77" spans="1:10" s="49" customFormat="1">
      <c r="A77" s="62"/>
      <c r="I77" s="46"/>
      <c r="J77" s="46"/>
    </row>
    <row r="78" spans="1:10" s="49" customFormat="1">
      <c r="A78" s="62"/>
      <c r="I78" s="46"/>
      <c r="J78" s="46"/>
    </row>
    <row r="79" spans="1:10" s="49" customFormat="1">
      <c r="A79" s="62"/>
      <c r="I79" s="46"/>
      <c r="J79" s="46"/>
    </row>
    <row r="80" spans="1:10" s="49" customFormat="1">
      <c r="A80" s="62"/>
      <c r="I80" s="46"/>
      <c r="J80" s="46"/>
    </row>
    <row r="81" spans="1:10" s="49" customFormat="1">
      <c r="A81" s="62"/>
      <c r="I81" s="46"/>
      <c r="J81" s="46"/>
    </row>
    <row r="82" spans="1:10" s="49" customFormat="1">
      <c r="A82" s="62"/>
      <c r="I82" s="46"/>
      <c r="J82" s="46"/>
    </row>
    <row r="83" spans="1:10" s="49" customFormat="1">
      <c r="A83" s="62"/>
      <c r="I83" s="46"/>
      <c r="J83" s="46"/>
    </row>
    <row r="84" spans="1:10" s="49" customFormat="1">
      <c r="A84" s="62"/>
      <c r="I84" s="46"/>
      <c r="J84" s="46"/>
    </row>
    <row r="85" spans="1:10" s="49" customFormat="1">
      <c r="A85" s="62"/>
      <c r="I85" s="46"/>
      <c r="J85" s="46"/>
    </row>
    <row r="86" spans="1:10" s="49" customFormat="1">
      <c r="A86" s="62"/>
      <c r="I86" s="46"/>
      <c r="J86" s="46"/>
    </row>
    <row r="87" spans="1:10" s="49" customFormat="1">
      <c r="A87" s="62"/>
      <c r="I87" s="46"/>
      <c r="J87" s="46"/>
    </row>
    <row r="88" spans="1:10" s="49" customFormat="1">
      <c r="A88" s="62"/>
      <c r="I88" s="46"/>
      <c r="J88" s="46"/>
    </row>
    <row r="89" spans="1:10" s="49" customFormat="1">
      <c r="A89" s="62"/>
      <c r="I89" s="46"/>
      <c r="J89" s="46"/>
    </row>
    <row r="90" spans="1:10" s="49" customFormat="1">
      <c r="A90" s="62"/>
      <c r="I90" s="46"/>
      <c r="J90" s="46"/>
    </row>
    <row r="91" spans="1:10" s="49" customFormat="1">
      <c r="A91" s="62"/>
      <c r="I91" s="46"/>
      <c r="J91" s="46"/>
    </row>
    <row r="92" spans="1:10" s="49" customFormat="1">
      <c r="A92" s="62"/>
      <c r="I92" s="46"/>
      <c r="J92" s="46"/>
    </row>
    <row r="93" spans="1:10" s="49" customFormat="1">
      <c r="A93" s="62"/>
      <c r="I93" s="46"/>
      <c r="J93" s="46"/>
    </row>
    <row r="94" spans="1:10" s="49" customFormat="1">
      <c r="A94" s="62"/>
      <c r="I94" s="46"/>
      <c r="J94" s="46"/>
    </row>
    <row r="95" spans="1:10" s="49" customFormat="1">
      <c r="A95" s="62"/>
      <c r="I95" s="46"/>
      <c r="J95" s="46"/>
    </row>
    <row r="96" spans="1:10" s="49" customFormat="1">
      <c r="A96" s="62"/>
      <c r="I96" s="46"/>
      <c r="J96" s="46"/>
    </row>
    <row r="97" spans="1:10" s="49" customFormat="1">
      <c r="A97" s="62"/>
      <c r="I97" s="46"/>
      <c r="J97" s="46"/>
    </row>
    <row r="98" spans="1:10" s="49" customFormat="1">
      <c r="A98" s="62"/>
      <c r="I98" s="46"/>
      <c r="J98" s="46"/>
    </row>
    <row r="99" spans="1:10" s="49" customFormat="1">
      <c r="A99" s="62"/>
      <c r="I99" s="46"/>
      <c r="J99" s="46"/>
    </row>
    <row r="100" spans="1:10" s="49" customFormat="1">
      <c r="A100" s="62"/>
      <c r="I100" s="46"/>
      <c r="J100" s="46"/>
    </row>
    <row r="101" spans="1:10" s="49" customFormat="1">
      <c r="A101" s="62"/>
      <c r="I101" s="46"/>
      <c r="J101" s="46"/>
    </row>
    <row r="102" spans="1:10" s="49" customFormat="1">
      <c r="A102" s="62"/>
      <c r="I102" s="46"/>
      <c r="J102" s="46"/>
    </row>
    <row r="103" spans="1:10" s="49" customFormat="1">
      <c r="A103" s="62"/>
      <c r="I103" s="46"/>
      <c r="J103" s="46"/>
    </row>
    <row r="104" spans="1:10" s="49" customFormat="1">
      <c r="A104" s="62"/>
      <c r="I104" s="46"/>
      <c r="J104" s="46"/>
    </row>
    <row r="105" spans="1:10" s="49" customFormat="1">
      <c r="A105" s="62"/>
      <c r="I105" s="46"/>
      <c r="J105" s="46"/>
    </row>
    <row r="106" spans="1:10" s="49" customFormat="1">
      <c r="A106" s="62"/>
      <c r="I106" s="46"/>
      <c r="J106" s="46"/>
    </row>
    <row r="107" spans="1:10" s="49" customFormat="1">
      <c r="A107" s="62"/>
      <c r="I107" s="46"/>
      <c r="J107" s="46"/>
    </row>
    <row r="108" spans="1:10" s="49" customFormat="1">
      <c r="A108" s="62"/>
      <c r="I108" s="46"/>
      <c r="J108" s="46"/>
    </row>
    <row r="109" spans="1:10" s="49" customFormat="1">
      <c r="A109" s="62"/>
      <c r="I109" s="46"/>
      <c r="J109" s="46"/>
    </row>
    <row r="110" spans="1:10" s="49" customFormat="1">
      <c r="A110" s="62"/>
      <c r="I110" s="46"/>
      <c r="J110" s="46"/>
    </row>
    <row r="111" spans="1:10" s="49" customFormat="1">
      <c r="A111" s="62"/>
      <c r="I111" s="46"/>
      <c r="J111" s="46"/>
    </row>
    <row r="112" spans="1:10" s="49" customFormat="1">
      <c r="A112" s="62"/>
      <c r="I112" s="46"/>
      <c r="J112" s="46"/>
    </row>
    <row r="113" spans="1:10" s="49" customFormat="1">
      <c r="A113" s="62"/>
      <c r="I113" s="46"/>
      <c r="J113" s="46"/>
    </row>
    <row r="114" spans="1:10" s="49" customFormat="1">
      <c r="A114" s="62"/>
      <c r="I114" s="46"/>
      <c r="J114" s="46"/>
    </row>
    <row r="115" spans="1:10" s="49" customFormat="1">
      <c r="A115" s="62"/>
      <c r="I115" s="46"/>
      <c r="J115" s="46"/>
    </row>
    <row r="116" spans="1:10" s="49" customFormat="1">
      <c r="A116" s="62"/>
      <c r="I116" s="46"/>
      <c r="J116" s="46"/>
    </row>
    <row r="117" spans="1:10" s="49" customFormat="1">
      <c r="A117" s="62"/>
      <c r="I117" s="46"/>
      <c r="J117" s="46"/>
    </row>
    <row r="118" spans="1:10" s="49" customFormat="1">
      <c r="A118" s="62"/>
      <c r="I118" s="46"/>
      <c r="J118" s="46"/>
    </row>
    <row r="119" spans="1:10" s="49" customFormat="1">
      <c r="A119" s="62"/>
      <c r="I119" s="46"/>
      <c r="J119" s="46"/>
    </row>
    <row r="120" spans="1:10" s="49" customFormat="1">
      <c r="A120" s="62"/>
      <c r="I120" s="46"/>
      <c r="J120" s="46"/>
    </row>
    <row r="121" spans="1:10" s="49" customFormat="1">
      <c r="A121" s="62"/>
      <c r="I121" s="46"/>
      <c r="J121" s="46"/>
    </row>
    <row r="122" spans="1:10" s="49" customFormat="1">
      <c r="A122" s="62"/>
      <c r="I122" s="46"/>
      <c r="J122" s="46"/>
    </row>
    <row r="123" spans="1:10" s="49" customFormat="1">
      <c r="A123" s="62"/>
      <c r="I123" s="46"/>
      <c r="J123" s="46"/>
    </row>
    <row r="124" spans="1:10" s="49" customFormat="1">
      <c r="A124" s="62"/>
      <c r="I124" s="46"/>
      <c r="J124" s="46"/>
    </row>
    <row r="125" spans="1:10" s="49" customFormat="1">
      <c r="A125" s="62"/>
      <c r="I125" s="46"/>
      <c r="J125" s="46"/>
    </row>
    <row r="126" spans="1:10" s="49" customFormat="1">
      <c r="A126" s="62"/>
      <c r="I126" s="46"/>
      <c r="J126" s="46"/>
    </row>
    <row r="127" spans="1:10" s="49" customFormat="1">
      <c r="A127" s="62"/>
      <c r="I127" s="46"/>
      <c r="J127" s="46"/>
    </row>
    <row r="128" spans="1:10" s="49" customFormat="1">
      <c r="A128" s="62"/>
      <c r="I128" s="46"/>
      <c r="J128" s="46"/>
    </row>
    <row r="129" spans="1:10" s="49" customFormat="1">
      <c r="A129" s="62"/>
      <c r="I129" s="46"/>
      <c r="J129" s="46"/>
    </row>
    <row r="130" spans="1:10" s="49" customFormat="1">
      <c r="A130" s="62"/>
      <c r="I130" s="46"/>
      <c r="J130" s="46"/>
    </row>
    <row r="131" spans="1:10" s="49" customFormat="1">
      <c r="A131" s="62"/>
      <c r="I131" s="46"/>
      <c r="J131" s="46"/>
    </row>
    <row r="132" spans="1:10" s="49" customFormat="1">
      <c r="A132" s="62"/>
      <c r="I132" s="46"/>
      <c r="J132" s="46"/>
    </row>
    <row r="133" spans="1:10" s="49" customFormat="1">
      <c r="A133" s="62"/>
      <c r="I133" s="46"/>
      <c r="J133" s="46"/>
    </row>
    <row r="134" spans="1:10" s="49" customFormat="1">
      <c r="A134" s="62"/>
      <c r="I134" s="46"/>
      <c r="J134" s="46"/>
    </row>
    <row r="135" spans="1:10" s="49" customFormat="1">
      <c r="A135" s="62"/>
      <c r="I135" s="46"/>
      <c r="J135" s="46"/>
    </row>
    <row r="136" spans="1:10" s="49" customFormat="1">
      <c r="A136" s="62"/>
      <c r="I136" s="46"/>
      <c r="J136" s="46"/>
    </row>
    <row r="137" spans="1:10" s="49" customFormat="1">
      <c r="A137" s="62"/>
      <c r="I137" s="46"/>
      <c r="J137" s="46"/>
    </row>
    <row r="138" spans="1:10" s="49" customFormat="1">
      <c r="A138" s="62"/>
      <c r="I138" s="46"/>
      <c r="J138" s="46"/>
    </row>
    <row r="139" spans="1:10" s="49" customFormat="1">
      <c r="A139" s="62"/>
      <c r="I139" s="46"/>
      <c r="J139" s="46"/>
    </row>
    <row r="140" spans="1:10" s="49" customFormat="1">
      <c r="A140" s="62"/>
      <c r="I140" s="46"/>
      <c r="J140" s="46"/>
    </row>
    <row r="141" spans="1:10" s="49" customFormat="1">
      <c r="A141" s="62"/>
      <c r="I141" s="46"/>
      <c r="J141" s="46"/>
    </row>
    <row r="142" spans="1:10" s="49" customFormat="1">
      <c r="A142" s="62"/>
      <c r="I142" s="46"/>
      <c r="J142" s="46"/>
    </row>
    <row r="143" spans="1:10" s="49" customFormat="1">
      <c r="A143" s="62"/>
      <c r="I143" s="46"/>
      <c r="J143" s="46"/>
    </row>
    <row r="144" spans="1:10" s="49" customFormat="1">
      <c r="A144" s="62"/>
      <c r="I144" s="46"/>
      <c r="J144" s="46"/>
    </row>
    <row r="145" spans="1:10" s="49" customFormat="1">
      <c r="A145" s="62"/>
      <c r="I145" s="46"/>
      <c r="J145" s="46"/>
    </row>
    <row r="146" spans="1:10" s="49" customFormat="1">
      <c r="A146" s="62"/>
      <c r="I146" s="46"/>
      <c r="J146" s="46"/>
    </row>
    <row r="147" spans="1:10" s="49" customFormat="1">
      <c r="A147" s="62"/>
      <c r="I147" s="46"/>
      <c r="J147" s="46"/>
    </row>
    <row r="148" spans="1:10" s="49" customFormat="1">
      <c r="A148" s="62"/>
      <c r="I148" s="46"/>
      <c r="J148" s="46"/>
    </row>
    <row r="149" spans="1:10" s="49" customFormat="1">
      <c r="A149" s="62"/>
      <c r="I149" s="46"/>
      <c r="J149" s="46"/>
    </row>
    <row r="150" spans="1:10" s="49" customFormat="1">
      <c r="A150" s="62"/>
      <c r="I150" s="46"/>
      <c r="J150" s="46"/>
    </row>
    <row r="151" spans="1:10" s="49" customFormat="1">
      <c r="A151" s="62"/>
      <c r="I151" s="46"/>
      <c r="J151" s="46"/>
    </row>
    <row r="152" spans="1:10" s="49" customFormat="1">
      <c r="A152" s="62"/>
      <c r="I152" s="46"/>
      <c r="J152" s="46"/>
    </row>
    <row r="153" spans="1:10" s="49" customFormat="1">
      <c r="A153" s="62"/>
      <c r="I153" s="46"/>
      <c r="J153" s="46"/>
    </row>
    <row r="154" spans="1:10" s="49" customFormat="1">
      <c r="A154" s="62"/>
      <c r="I154" s="46"/>
      <c r="J154" s="46"/>
    </row>
    <row r="155" spans="1:10" s="49" customFormat="1">
      <c r="A155" s="62"/>
      <c r="I155" s="46"/>
      <c r="J155" s="46"/>
    </row>
    <row r="156" spans="1:10" s="49" customFormat="1">
      <c r="A156" s="62"/>
      <c r="I156" s="46"/>
      <c r="J156" s="46"/>
    </row>
    <row r="157" spans="1:10" s="49" customFormat="1">
      <c r="A157" s="62"/>
      <c r="I157" s="46"/>
      <c r="J157" s="46"/>
    </row>
    <row r="158" spans="1:10" s="49" customFormat="1">
      <c r="A158" s="62"/>
      <c r="I158" s="46"/>
      <c r="J158" s="46"/>
    </row>
    <row r="159" spans="1:10" s="49" customFormat="1">
      <c r="A159" s="62"/>
      <c r="I159" s="46"/>
      <c r="J159" s="46"/>
    </row>
    <row r="160" spans="1:10" s="49" customFormat="1">
      <c r="A160" s="62"/>
      <c r="I160" s="46"/>
      <c r="J160" s="46"/>
    </row>
    <row r="161" spans="1:10" s="49" customFormat="1">
      <c r="A161" s="62"/>
      <c r="I161" s="46"/>
      <c r="J161" s="46"/>
    </row>
    <row r="162" spans="1:10" s="49" customFormat="1">
      <c r="A162" s="62"/>
      <c r="I162" s="46"/>
      <c r="J162" s="46"/>
    </row>
    <row r="163" spans="1:10" s="49" customFormat="1">
      <c r="A163" s="62"/>
      <c r="I163" s="46"/>
      <c r="J163" s="46"/>
    </row>
    <row r="164" spans="1:10" s="49" customFormat="1">
      <c r="A164" s="62"/>
      <c r="I164" s="46"/>
      <c r="J164" s="46"/>
    </row>
    <row r="165" spans="1:10" s="49" customFormat="1">
      <c r="A165" s="62"/>
      <c r="I165" s="46"/>
      <c r="J165" s="46"/>
    </row>
    <row r="166" spans="1:10" s="49" customFormat="1">
      <c r="A166" s="62"/>
      <c r="I166" s="46"/>
      <c r="J166" s="46"/>
    </row>
    <row r="167" spans="1:10" s="49" customFormat="1">
      <c r="A167" s="62"/>
      <c r="I167" s="46"/>
      <c r="J167" s="46"/>
    </row>
    <row r="168" spans="1:10" s="49" customFormat="1">
      <c r="A168" s="62"/>
      <c r="I168" s="46"/>
      <c r="J168" s="46"/>
    </row>
    <row r="169" spans="1:10" s="49" customFormat="1">
      <c r="A169" s="62"/>
      <c r="I169" s="46"/>
      <c r="J169" s="46"/>
    </row>
    <row r="170" spans="1:10" s="49" customFormat="1">
      <c r="A170" s="62"/>
      <c r="I170" s="46"/>
      <c r="J170" s="46"/>
    </row>
    <row r="171" spans="1:10" s="49" customFormat="1">
      <c r="A171" s="62"/>
      <c r="I171" s="46"/>
      <c r="J171" s="46"/>
    </row>
    <row r="172" spans="1:10" s="49" customFormat="1">
      <c r="A172" s="62"/>
      <c r="I172" s="46"/>
      <c r="J172" s="46"/>
    </row>
    <row r="173" spans="1:10" s="49" customFormat="1">
      <c r="A173" s="62"/>
      <c r="I173" s="46"/>
      <c r="J173" s="46"/>
    </row>
    <row r="174" spans="1:10" s="49" customFormat="1">
      <c r="A174" s="62"/>
      <c r="I174" s="46"/>
      <c r="J174" s="46"/>
    </row>
    <row r="175" spans="1:10" s="49" customFormat="1">
      <c r="A175" s="62"/>
      <c r="I175" s="46"/>
      <c r="J175" s="46"/>
    </row>
    <row r="176" spans="1:10" s="49" customFormat="1">
      <c r="A176" s="62"/>
      <c r="I176" s="46"/>
      <c r="J176" s="46"/>
    </row>
    <row r="177" spans="1:10" s="49" customFormat="1">
      <c r="A177" s="62"/>
      <c r="I177" s="46"/>
      <c r="J177" s="46"/>
    </row>
    <row r="178" spans="1:10" s="49" customFormat="1">
      <c r="A178" s="62"/>
      <c r="I178" s="46"/>
      <c r="J178" s="46"/>
    </row>
    <row r="179" spans="1:10" s="49" customFormat="1">
      <c r="A179" s="62"/>
      <c r="I179" s="46"/>
      <c r="J179" s="46"/>
    </row>
    <row r="180" spans="1:10" s="49" customFormat="1">
      <c r="A180" s="62"/>
      <c r="I180" s="46"/>
      <c r="J180" s="46"/>
    </row>
    <row r="181" spans="1:10" s="49" customFormat="1">
      <c r="A181" s="62"/>
      <c r="I181" s="46"/>
      <c r="J181" s="46"/>
    </row>
    <row r="182" spans="1:10" s="49" customFormat="1">
      <c r="A182" s="62"/>
      <c r="I182" s="46"/>
      <c r="J182" s="46"/>
    </row>
    <row r="183" spans="1:10" s="49" customFormat="1">
      <c r="A183" s="62"/>
      <c r="I183" s="46"/>
      <c r="J183" s="46"/>
    </row>
    <row r="184" spans="1:10" s="49" customFormat="1">
      <c r="A184" s="62"/>
      <c r="I184" s="46"/>
      <c r="J184" s="46"/>
    </row>
    <row r="185" spans="1:10" s="49" customFormat="1">
      <c r="A185" s="62"/>
      <c r="I185" s="46"/>
      <c r="J185" s="46"/>
    </row>
    <row r="186" spans="1:10" s="49" customFormat="1">
      <c r="A186" s="62"/>
      <c r="I186" s="46"/>
      <c r="J186" s="46"/>
    </row>
    <row r="187" spans="1:10" s="49" customFormat="1">
      <c r="A187" s="62"/>
      <c r="I187" s="46"/>
      <c r="J187" s="46"/>
    </row>
    <row r="188" spans="1:10" s="49" customFormat="1">
      <c r="A188" s="62"/>
      <c r="I188" s="46"/>
      <c r="J188" s="46"/>
    </row>
    <row r="189" spans="1:10" s="49" customFormat="1">
      <c r="A189" s="62"/>
      <c r="I189" s="46"/>
      <c r="J189" s="46"/>
    </row>
    <row r="190" spans="1:10" s="49" customFormat="1">
      <c r="A190" s="62"/>
      <c r="I190" s="46"/>
      <c r="J190" s="46"/>
    </row>
    <row r="191" spans="1:10" s="49" customFormat="1">
      <c r="A191" s="62"/>
      <c r="I191" s="46"/>
      <c r="J191" s="46"/>
    </row>
    <row r="192" spans="1:10" s="49" customFormat="1">
      <c r="A192" s="62"/>
      <c r="I192" s="46"/>
      <c r="J192" s="46"/>
    </row>
    <row r="193" spans="1:10" s="49" customFormat="1">
      <c r="A193" s="62"/>
      <c r="I193" s="46"/>
      <c r="J193" s="46"/>
    </row>
    <row r="194" spans="1:10" s="49" customFormat="1">
      <c r="A194" s="62"/>
      <c r="I194" s="46"/>
      <c r="J194" s="46"/>
    </row>
    <row r="195" spans="1:10" s="49" customFormat="1">
      <c r="A195" s="62"/>
      <c r="I195" s="46"/>
      <c r="J195" s="46"/>
    </row>
    <row r="196" spans="1:10" s="49" customFormat="1">
      <c r="A196" s="62"/>
      <c r="I196" s="46"/>
      <c r="J196" s="46"/>
    </row>
    <row r="197" spans="1:10" s="49" customFormat="1">
      <c r="A197" s="62"/>
      <c r="I197" s="46"/>
      <c r="J197" s="46"/>
    </row>
    <row r="198" spans="1:10" s="49" customFormat="1">
      <c r="A198" s="62"/>
      <c r="I198" s="46"/>
      <c r="J198" s="46"/>
    </row>
  </sheetData>
  <mergeCells count="11">
    <mergeCell ref="A1:H1"/>
    <mergeCell ref="C48:D48"/>
    <mergeCell ref="F48:H48"/>
    <mergeCell ref="A6:H6"/>
    <mergeCell ref="A19:H19"/>
    <mergeCell ref="C47:D47"/>
    <mergeCell ref="A2:H2"/>
    <mergeCell ref="A3:A4"/>
    <mergeCell ref="B3:B4"/>
    <mergeCell ref="C3:D3"/>
    <mergeCell ref="E3:H3"/>
  </mergeCells>
  <phoneticPr fontId="3" type="noConversion"/>
  <pageMargins left="1.1811023622047245" right="0.39370078740157483" top="0.78740157480314965" bottom="0.78740157480314965" header="0.19685039370078741" footer="0.11811023622047245"/>
  <pageSetup paperSize="9" scale="60" fitToHeight="2" orientation="landscape" verticalDpi="300" r:id="rId1"/>
  <headerFooter alignWithMargins="0">
    <oddHeader>&amp;C
7&amp;R
&amp;"Times New Roman,обычный"&amp;14Продовження додатка 3
Таблиця 2</oddHeader>
  </headerFooter>
  <ignoredErrors>
    <ignoredError sqref="G25 G8 G12 H18 H30:H31 H34:H35 H38 H43" evalError="1"/>
  </ignoredErrors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indexed="43"/>
  </sheetPr>
  <dimension ref="A1:H76"/>
  <sheetViews>
    <sheetView zoomScale="75" zoomScaleNormal="75" zoomScaleSheetLayoutView="75" workbookViewId="0">
      <pane xSplit="1" ySplit="5" topLeftCell="C30" activePane="bottomRight" state="frozen"/>
      <selection activeCell="A67" sqref="A67"/>
      <selection pane="topRight" activeCell="A67" sqref="A67"/>
      <selection pane="bottomLeft" activeCell="A67" sqref="A67"/>
      <selection pane="bottomRight" activeCell="C74" sqref="C74:D74"/>
    </sheetView>
  </sheetViews>
  <sheetFormatPr defaultRowHeight="18.75"/>
  <cols>
    <col min="1" max="1" width="88" style="2" customWidth="1"/>
    <col min="2" max="2" width="15" style="2" customWidth="1"/>
    <col min="3" max="7" width="20.42578125" style="2" customWidth="1"/>
    <col min="8" max="8" width="18.42578125" style="2" customWidth="1"/>
    <col min="9" max="16384" width="9.140625" style="2"/>
  </cols>
  <sheetData>
    <row r="1" spans="1:8">
      <c r="A1" s="223" t="s">
        <v>290</v>
      </c>
      <c r="B1" s="223"/>
      <c r="C1" s="223"/>
      <c r="D1" s="223"/>
      <c r="E1" s="223"/>
      <c r="F1" s="223"/>
      <c r="G1" s="223"/>
      <c r="H1" s="223"/>
    </row>
    <row r="2" spans="1:8">
      <c r="A2" s="22"/>
      <c r="B2" s="22"/>
      <c r="C2" s="22"/>
      <c r="D2" s="22"/>
      <c r="E2" s="22"/>
      <c r="F2" s="22"/>
      <c r="G2" s="22"/>
      <c r="H2" s="22"/>
    </row>
    <row r="3" spans="1:8" ht="48" customHeight="1">
      <c r="A3" s="224" t="s">
        <v>201</v>
      </c>
      <c r="B3" s="249" t="s">
        <v>0</v>
      </c>
      <c r="C3" s="224" t="s">
        <v>354</v>
      </c>
      <c r="D3" s="224"/>
      <c r="E3" s="225" t="s">
        <v>389</v>
      </c>
      <c r="F3" s="225"/>
      <c r="G3" s="225"/>
      <c r="H3" s="225"/>
    </row>
    <row r="4" spans="1:8" ht="38.25" customHeight="1">
      <c r="A4" s="224"/>
      <c r="B4" s="249"/>
      <c r="C4" s="7" t="s">
        <v>188</v>
      </c>
      <c r="D4" s="7" t="s">
        <v>189</v>
      </c>
      <c r="E4" s="7" t="s">
        <v>190</v>
      </c>
      <c r="F4" s="7" t="s">
        <v>177</v>
      </c>
      <c r="G4" s="71" t="s">
        <v>196</v>
      </c>
      <c r="H4" s="71" t="s">
        <v>197</v>
      </c>
    </row>
    <row r="5" spans="1:8">
      <c r="A5" s="71">
        <v>1</v>
      </c>
      <c r="B5" s="133">
        <v>2</v>
      </c>
      <c r="C5" s="71">
        <v>3</v>
      </c>
      <c r="D5" s="133">
        <v>4</v>
      </c>
      <c r="E5" s="71">
        <v>5</v>
      </c>
      <c r="F5" s="133">
        <v>6</v>
      </c>
      <c r="G5" s="71">
        <v>7</v>
      </c>
      <c r="H5" s="133">
        <v>8</v>
      </c>
    </row>
    <row r="6" spans="1:8">
      <c r="A6" s="155" t="s">
        <v>301</v>
      </c>
      <c r="B6" s="135"/>
      <c r="C6" s="135"/>
      <c r="D6" s="135"/>
      <c r="E6" s="135"/>
      <c r="F6" s="135"/>
      <c r="G6" s="135"/>
      <c r="H6" s="136"/>
    </row>
    <row r="7" spans="1:8" s="61" customFormat="1" ht="24.95" customHeight="1">
      <c r="A7" s="145" t="s">
        <v>269</v>
      </c>
      <c r="B7" s="134">
        <v>3000</v>
      </c>
      <c r="C7" s="167">
        <f>SUM(C8:C13,C17)</f>
        <v>144.6</v>
      </c>
      <c r="D7" s="167">
        <f>SUM(D8:D13,D17)</f>
        <v>186.3</v>
      </c>
      <c r="E7" s="167">
        <f>SUM(E8:E13,E17)</f>
        <v>84.6</v>
      </c>
      <c r="F7" s="167">
        <f>SUM(F8:F13,F17)</f>
        <v>94.7</v>
      </c>
      <c r="G7" s="168">
        <f>F7-E7</f>
        <v>10.100000000000009</v>
      </c>
      <c r="H7" s="169">
        <f>(F7/E7)*100</f>
        <v>111.93853427895981</v>
      </c>
    </row>
    <row r="8" spans="1:8" ht="20.100000000000001" customHeight="1">
      <c r="A8" s="8" t="s">
        <v>412</v>
      </c>
      <c r="B8" s="9">
        <v>3010</v>
      </c>
      <c r="C8" s="164">
        <v>144.6</v>
      </c>
      <c r="D8" s="164">
        <v>186.3</v>
      </c>
      <c r="E8" s="164">
        <v>84.6</v>
      </c>
      <c r="F8" s="164">
        <v>94.7</v>
      </c>
      <c r="G8" s="164">
        <f t="shared" ref="G8:G71" si="0">F8-E8</f>
        <v>10.100000000000009</v>
      </c>
      <c r="H8" s="165">
        <f>(F8/E8)*100</f>
        <v>111.93853427895981</v>
      </c>
    </row>
    <row r="9" spans="1:8" ht="20.100000000000001" customHeight="1">
      <c r="A9" s="8" t="s">
        <v>291</v>
      </c>
      <c r="B9" s="9">
        <v>3020</v>
      </c>
      <c r="C9" s="164"/>
      <c r="D9" s="164"/>
      <c r="E9" s="164"/>
      <c r="F9" s="164"/>
      <c r="G9" s="164">
        <f t="shared" si="0"/>
        <v>0</v>
      </c>
      <c r="H9" s="165"/>
    </row>
    <row r="10" spans="1:8" ht="20.100000000000001" customHeight="1">
      <c r="A10" s="8" t="s">
        <v>292</v>
      </c>
      <c r="B10" s="9">
        <v>3021</v>
      </c>
      <c r="C10" s="164"/>
      <c r="D10" s="164"/>
      <c r="E10" s="164"/>
      <c r="F10" s="164"/>
      <c r="G10" s="164">
        <f t="shared" si="0"/>
        <v>0</v>
      </c>
      <c r="H10" s="165"/>
    </row>
    <row r="11" spans="1:8" ht="20.100000000000001" customHeight="1">
      <c r="A11" s="8" t="s">
        <v>411</v>
      </c>
      <c r="B11" s="9">
        <v>3030</v>
      </c>
      <c r="C11" s="164"/>
      <c r="D11" s="164"/>
      <c r="E11" s="164"/>
      <c r="F11" s="164"/>
      <c r="G11" s="164">
        <f t="shared" si="0"/>
        <v>0</v>
      </c>
      <c r="H11" s="165"/>
    </row>
    <row r="12" spans="1:8" ht="20.100000000000001" customHeight="1">
      <c r="A12" s="8" t="s">
        <v>270</v>
      </c>
      <c r="B12" s="9">
        <v>3040</v>
      </c>
      <c r="C12" s="164"/>
      <c r="D12" s="164"/>
      <c r="E12" s="164"/>
      <c r="F12" s="164"/>
      <c r="G12" s="164">
        <f t="shared" si="0"/>
        <v>0</v>
      </c>
      <c r="H12" s="165"/>
    </row>
    <row r="13" spans="1:8" ht="20.100000000000001" customHeight="1">
      <c r="A13" s="8" t="s">
        <v>86</v>
      </c>
      <c r="B13" s="9">
        <v>3050</v>
      </c>
      <c r="C13" s="166">
        <f>SUM(C14:C16)</f>
        <v>0</v>
      </c>
      <c r="D13" s="166">
        <f>SUM(D14:D16)</f>
        <v>0</v>
      </c>
      <c r="E13" s="166">
        <f>SUM(E14:E16)</f>
        <v>0</v>
      </c>
      <c r="F13" s="166">
        <f>SUM(F14:F16)</f>
        <v>0</v>
      </c>
      <c r="G13" s="164">
        <f t="shared" si="0"/>
        <v>0</v>
      </c>
      <c r="H13" s="165"/>
    </row>
    <row r="14" spans="1:8" ht="20.100000000000001" customHeight="1">
      <c r="A14" s="8" t="s">
        <v>84</v>
      </c>
      <c r="B14" s="6">
        <v>3051</v>
      </c>
      <c r="C14" s="164"/>
      <c r="D14" s="164"/>
      <c r="E14" s="164"/>
      <c r="F14" s="164"/>
      <c r="G14" s="164">
        <f t="shared" si="0"/>
        <v>0</v>
      </c>
      <c r="H14" s="165"/>
    </row>
    <row r="15" spans="1:8" ht="20.100000000000001" customHeight="1">
      <c r="A15" s="8" t="s">
        <v>87</v>
      </c>
      <c r="B15" s="6">
        <v>3052</v>
      </c>
      <c r="C15" s="164"/>
      <c r="D15" s="164"/>
      <c r="E15" s="164"/>
      <c r="F15" s="164"/>
      <c r="G15" s="164">
        <f t="shared" si="0"/>
        <v>0</v>
      </c>
      <c r="H15" s="165"/>
    </row>
    <row r="16" spans="1:8" ht="20.100000000000001" customHeight="1">
      <c r="A16" s="8" t="s">
        <v>107</v>
      </c>
      <c r="B16" s="6">
        <v>3053</v>
      </c>
      <c r="C16" s="164"/>
      <c r="D16" s="164"/>
      <c r="E16" s="164"/>
      <c r="F16" s="164"/>
      <c r="G16" s="164">
        <f t="shared" si="0"/>
        <v>0</v>
      </c>
      <c r="H16" s="165"/>
    </row>
    <row r="17" spans="1:8" ht="20.100000000000001" customHeight="1">
      <c r="A17" s="8" t="s">
        <v>413</v>
      </c>
      <c r="B17" s="9">
        <v>3060</v>
      </c>
      <c r="C17" s="164"/>
      <c r="D17" s="164"/>
      <c r="E17" s="164"/>
      <c r="F17" s="164"/>
      <c r="G17" s="164">
        <f t="shared" si="0"/>
        <v>0</v>
      </c>
      <c r="H17" s="165"/>
    </row>
    <row r="18" spans="1:8" ht="20.100000000000001" customHeight="1">
      <c r="A18" s="10" t="s">
        <v>284</v>
      </c>
      <c r="B18" s="11">
        <v>3100</v>
      </c>
      <c r="C18" s="167">
        <f>SUM(C19:C21,C25+C26,C34+C30)</f>
        <v>-144.30000000000001</v>
      </c>
      <c r="D18" s="167">
        <f>SUM(D19:D21,D25,D34,)</f>
        <v>-202.8</v>
      </c>
      <c r="E18" s="167">
        <f>SUM(E19:E21,E25,E34,)</f>
        <v>-96.4</v>
      </c>
      <c r="F18" s="167">
        <f>SUM(F19:F21,F25,F34,)</f>
        <v>-103.6</v>
      </c>
      <c r="G18" s="168">
        <f t="shared" si="0"/>
        <v>-7.1999999999999886</v>
      </c>
      <c r="H18" s="169">
        <f>(F18/E18)*100</f>
        <v>107.46887966804979</v>
      </c>
    </row>
    <row r="19" spans="1:8" ht="19.5" customHeight="1">
      <c r="A19" s="8" t="s">
        <v>273</v>
      </c>
      <c r="B19" s="9">
        <v>3110</v>
      </c>
      <c r="C19" s="164">
        <v>-11.1</v>
      </c>
      <c r="D19" s="164">
        <v>-33.6</v>
      </c>
      <c r="E19" s="164">
        <v>-6.7</v>
      </c>
      <c r="F19" s="164">
        <v>-16.2</v>
      </c>
      <c r="G19" s="164">
        <f t="shared" si="0"/>
        <v>-9.5</v>
      </c>
      <c r="H19" s="165">
        <f>(F19/E19)*100</f>
        <v>241.79104477611938</v>
      </c>
    </row>
    <row r="20" spans="1:8" ht="19.5" customHeight="1">
      <c r="A20" s="8" t="s">
        <v>274</v>
      </c>
      <c r="B20" s="9">
        <v>3120</v>
      </c>
      <c r="C20" s="164">
        <v>-90.2</v>
      </c>
      <c r="D20" s="164">
        <v>-116.3</v>
      </c>
      <c r="E20" s="164">
        <v>-63.4</v>
      </c>
      <c r="F20" s="164">
        <v>-60.1</v>
      </c>
      <c r="G20" s="164">
        <f t="shared" si="0"/>
        <v>3.2999999999999972</v>
      </c>
      <c r="H20" s="165">
        <f>(F20/E20)*100</f>
        <v>94.794952681388011</v>
      </c>
    </row>
    <row r="21" spans="1:8" ht="19.5" customHeight="1">
      <c r="A21" s="8" t="s">
        <v>85</v>
      </c>
      <c r="B21" s="9">
        <v>3130</v>
      </c>
      <c r="C21" s="166"/>
      <c r="D21" s="166">
        <f>SUM(D22:D24)</f>
        <v>0</v>
      </c>
      <c r="E21" s="166">
        <f>SUM(E22:E24)</f>
        <v>0</v>
      </c>
      <c r="F21" s="166">
        <f>SUM(F22:F24)</f>
        <v>0</v>
      </c>
      <c r="G21" s="164">
        <f t="shared" si="0"/>
        <v>0</v>
      </c>
      <c r="H21" s="165"/>
    </row>
    <row r="22" spans="1:8" ht="19.5" customHeight="1">
      <c r="A22" s="8" t="s">
        <v>84</v>
      </c>
      <c r="B22" s="6">
        <v>3131</v>
      </c>
      <c r="C22" s="164" t="s">
        <v>239</v>
      </c>
      <c r="D22" s="164" t="s">
        <v>239</v>
      </c>
      <c r="E22" s="164" t="s">
        <v>239</v>
      </c>
      <c r="F22" s="164" t="s">
        <v>239</v>
      </c>
      <c r="G22" s="164"/>
      <c r="H22" s="165"/>
    </row>
    <row r="23" spans="1:8" ht="19.5" customHeight="1">
      <c r="A23" s="8" t="s">
        <v>87</v>
      </c>
      <c r="B23" s="6">
        <v>3132</v>
      </c>
      <c r="C23" s="164" t="s">
        <v>239</v>
      </c>
      <c r="D23" s="164" t="s">
        <v>239</v>
      </c>
      <c r="E23" s="164" t="s">
        <v>239</v>
      </c>
      <c r="F23" s="164" t="s">
        <v>239</v>
      </c>
      <c r="G23" s="164"/>
      <c r="H23" s="165"/>
    </row>
    <row r="24" spans="1:8" ht="19.5" customHeight="1">
      <c r="A24" s="8" t="s">
        <v>107</v>
      </c>
      <c r="B24" s="6">
        <v>3133</v>
      </c>
      <c r="C24" s="164" t="s">
        <v>239</v>
      </c>
      <c r="D24" s="164" t="s">
        <v>239</v>
      </c>
      <c r="E24" s="164" t="s">
        <v>239</v>
      </c>
      <c r="F24" s="164" t="s">
        <v>239</v>
      </c>
      <c r="G24" s="164"/>
      <c r="H24" s="165"/>
    </row>
    <row r="25" spans="1:8" ht="31.9" customHeight="1">
      <c r="A25" s="8" t="s">
        <v>293</v>
      </c>
      <c r="B25" s="9">
        <v>3140</v>
      </c>
      <c r="C25" s="166"/>
      <c r="D25" s="166">
        <f>SUM(D26:D30)</f>
        <v>-17.600000000000001</v>
      </c>
      <c r="E25" s="166">
        <f>E30</f>
        <v>-11.4</v>
      </c>
      <c r="F25" s="166">
        <f>SUM(F26:F31,)</f>
        <v>-9.1</v>
      </c>
      <c r="G25" s="164">
        <f t="shared" si="0"/>
        <v>2.3000000000000007</v>
      </c>
      <c r="H25" s="165">
        <f>(F25/E25)*100</f>
        <v>79.824561403508767</v>
      </c>
    </row>
    <row r="26" spans="1:8" ht="19.5" customHeight="1">
      <c r="A26" s="8" t="s">
        <v>275</v>
      </c>
      <c r="B26" s="6">
        <v>3141</v>
      </c>
      <c r="C26" s="164">
        <v>-3.8</v>
      </c>
      <c r="D26" s="164">
        <v>-0.1</v>
      </c>
      <c r="E26" s="164" t="s">
        <v>239</v>
      </c>
      <c r="F26" s="164">
        <v>-0.1</v>
      </c>
      <c r="G26" s="164"/>
      <c r="H26" s="165"/>
    </row>
    <row r="27" spans="1:8" ht="19.5" customHeight="1">
      <c r="A27" s="8" t="s">
        <v>276</v>
      </c>
      <c r="B27" s="6">
        <v>3142</v>
      </c>
      <c r="C27" s="164" t="s">
        <v>239</v>
      </c>
      <c r="D27" s="164" t="s">
        <v>239</v>
      </c>
      <c r="E27" s="164" t="s">
        <v>239</v>
      </c>
      <c r="F27" s="164" t="s">
        <v>239</v>
      </c>
      <c r="G27" s="164"/>
      <c r="H27" s="165"/>
    </row>
    <row r="28" spans="1:8" ht="19.5" customHeight="1">
      <c r="A28" s="8" t="s">
        <v>78</v>
      </c>
      <c r="B28" s="6">
        <v>3143</v>
      </c>
      <c r="C28" s="164" t="s">
        <v>239</v>
      </c>
      <c r="D28" s="164" t="s">
        <v>239</v>
      </c>
      <c r="E28" s="164" t="s">
        <v>239</v>
      </c>
      <c r="F28" s="164" t="s">
        <v>239</v>
      </c>
      <c r="G28" s="164"/>
      <c r="H28" s="165"/>
    </row>
    <row r="29" spans="1:8" ht="20.100000000000001" customHeight="1">
      <c r="A29" s="8" t="s">
        <v>277</v>
      </c>
      <c r="B29" s="6">
        <v>3144</v>
      </c>
      <c r="C29" s="164" t="s">
        <v>239</v>
      </c>
      <c r="D29" s="164" t="s">
        <v>239</v>
      </c>
      <c r="E29" s="164" t="s">
        <v>239</v>
      </c>
      <c r="F29" s="164" t="s">
        <v>239</v>
      </c>
      <c r="G29" s="164"/>
      <c r="H29" s="165"/>
    </row>
    <row r="30" spans="1:8" ht="20.100000000000001" customHeight="1">
      <c r="A30" s="8" t="s">
        <v>77</v>
      </c>
      <c r="B30" s="6">
        <v>3145</v>
      </c>
      <c r="C30" s="164">
        <v>-16.3</v>
      </c>
      <c r="D30" s="164">
        <v>-17.5</v>
      </c>
      <c r="E30" s="164">
        <v>-11.4</v>
      </c>
      <c r="F30" s="164">
        <v>-9</v>
      </c>
      <c r="G30" s="164">
        <f t="shared" si="0"/>
        <v>2.4000000000000004</v>
      </c>
      <c r="H30" s="165">
        <f>(F30/E30)*100</f>
        <v>78.94736842105263</v>
      </c>
    </row>
    <row r="31" spans="1:8" ht="20.100000000000001" customHeight="1">
      <c r="A31" s="8" t="s">
        <v>282</v>
      </c>
      <c r="B31" s="6">
        <v>3146</v>
      </c>
      <c r="C31" s="166">
        <f>SUM(C32,C33)</f>
        <v>0</v>
      </c>
      <c r="D31" s="166">
        <f>SUM(D32,D33)</f>
        <v>0</v>
      </c>
      <c r="E31" s="166">
        <f>SUM(E32,E33)</f>
        <v>0</v>
      </c>
      <c r="F31" s="166">
        <f>SUM(F32,F33)</f>
        <v>0</v>
      </c>
      <c r="G31" s="164">
        <f t="shared" si="0"/>
        <v>0</v>
      </c>
      <c r="H31" s="165"/>
    </row>
    <row r="32" spans="1:8" ht="19.5" customHeight="1">
      <c r="A32" s="8" t="s">
        <v>278</v>
      </c>
      <c r="B32" s="6" t="s">
        <v>302</v>
      </c>
      <c r="C32" s="164" t="s">
        <v>239</v>
      </c>
      <c r="D32" s="164" t="s">
        <v>239</v>
      </c>
      <c r="E32" s="164" t="s">
        <v>239</v>
      </c>
      <c r="F32" s="164" t="s">
        <v>239</v>
      </c>
      <c r="G32" s="164"/>
      <c r="H32" s="165"/>
    </row>
    <row r="33" spans="1:8" ht="37.5">
      <c r="A33" s="8" t="s">
        <v>279</v>
      </c>
      <c r="B33" s="6" t="s">
        <v>303</v>
      </c>
      <c r="C33" s="164" t="s">
        <v>239</v>
      </c>
      <c r="D33" s="164" t="s">
        <v>239</v>
      </c>
      <c r="E33" s="164" t="s">
        <v>239</v>
      </c>
      <c r="F33" s="164" t="s">
        <v>239</v>
      </c>
      <c r="G33" s="164"/>
      <c r="H33" s="165"/>
    </row>
    <row r="34" spans="1:8" ht="20.100000000000001" customHeight="1">
      <c r="A34" s="8" t="s">
        <v>82</v>
      </c>
      <c r="B34" s="6">
        <v>3150</v>
      </c>
      <c r="C34" s="164">
        <f>SUM(C35:C36)</f>
        <v>-22.9</v>
      </c>
      <c r="D34" s="164">
        <f>SUM(D35:D36)</f>
        <v>-35.299999999999997</v>
      </c>
      <c r="E34" s="164">
        <v>-14.9</v>
      </c>
      <c r="F34" s="164">
        <v>-18.2</v>
      </c>
      <c r="G34" s="164"/>
      <c r="H34" s="165"/>
    </row>
    <row r="35" spans="1:8" ht="20.100000000000001" customHeight="1">
      <c r="A35" s="8" t="s">
        <v>442</v>
      </c>
      <c r="B35" s="9">
        <v>3160</v>
      </c>
      <c r="C35" s="164">
        <v>-1.4</v>
      </c>
      <c r="D35" s="164">
        <v>-1.8</v>
      </c>
      <c r="E35" s="164">
        <v>-1</v>
      </c>
      <c r="F35" s="164">
        <v>-1</v>
      </c>
      <c r="G35" s="164">
        <f t="shared" si="0"/>
        <v>0</v>
      </c>
      <c r="H35" s="165">
        <f>(F35/E35)*100</f>
        <v>100</v>
      </c>
    </row>
    <row r="36" spans="1:8" ht="20.100000000000001" customHeight="1">
      <c r="A36" s="8" t="s">
        <v>443</v>
      </c>
      <c r="B36" s="9">
        <v>3170</v>
      </c>
      <c r="C36" s="164">
        <v>-21.5</v>
      </c>
      <c r="D36" s="164">
        <v>-33.5</v>
      </c>
      <c r="E36" s="164">
        <v>-14</v>
      </c>
      <c r="F36" s="164">
        <v>-17.2</v>
      </c>
      <c r="G36" s="164">
        <f t="shared" si="0"/>
        <v>-3.1999999999999993</v>
      </c>
      <c r="H36" s="165">
        <f>(F36/E36)*100</f>
        <v>122.85714285714285</v>
      </c>
    </row>
    <row r="37" spans="1:8" ht="20.100000000000001" customHeight="1">
      <c r="A37" s="146" t="s">
        <v>298</v>
      </c>
      <c r="B37" s="137">
        <v>3195</v>
      </c>
      <c r="C37" s="167">
        <f>SUM(C7,C18)</f>
        <v>0.29999999999998295</v>
      </c>
      <c r="D37" s="167">
        <f>SUM(D7,D18)</f>
        <v>-16.5</v>
      </c>
      <c r="E37" s="167">
        <f>SUM(E7,E18)</f>
        <v>-11.800000000000011</v>
      </c>
      <c r="F37" s="167">
        <f>SUM(F7,F18)</f>
        <v>-8.8999999999999915</v>
      </c>
      <c r="G37" s="168">
        <f t="shared" si="0"/>
        <v>2.9000000000000199</v>
      </c>
      <c r="H37" s="169">
        <f>(F37/E37)*100</f>
        <v>75.42372881355918</v>
      </c>
    </row>
    <row r="38" spans="1:8" ht="20.100000000000001" customHeight="1">
      <c r="A38" s="155" t="s">
        <v>304</v>
      </c>
      <c r="B38" s="135"/>
      <c r="C38" s="193"/>
      <c r="D38" s="193"/>
      <c r="E38" s="193"/>
      <c r="F38" s="193"/>
      <c r="G38" s="164">
        <f t="shared" si="0"/>
        <v>0</v>
      </c>
      <c r="H38" s="165"/>
    </row>
    <row r="39" spans="1:8" ht="20.100000000000001" customHeight="1">
      <c r="A39" s="145" t="s">
        <v>271</v>
      </c>
      <c r="B39" s="134">
        <v>3200</v>
      </c>
      <c r="C39" s="167">
        <f>SUM(C40:C43)</f>
        <v>0</v>
      </c>
      <c r="D39" s="167">
        <f>SUM(D40:D43)</f>
        <v>0</v>
      </c>
      <c r="E39" s="167">
        <f>SUM(E40:E43)</f>
        <v>0</v>
      </c>
      <c r="F39" s="167">
        <f>SUM(F40:F43)</f>
        <v>0</v>
      </c>
      <c r="G39" s="168">
        <f t="shared" si="0"/>
        <v>0</v>
      </c>
      <c r="H39" s="169"/>
    </row>
    <row r="40" spans="1:8" ht="20.100000000000001" customHeight="1">
      <c r="A40" s="8" t="s">
        <v>294</v>
      </c>
      <c r="B40" s="6">
        <v>3210</v>
      </c>
      <c r="C40" s="164"/>
      <c r="D40" s="164"/>
      <c r="E40" s="164"/>
      <c r="F40" s="164"/>
      <c r="G40" s="164">
        <f t="shared" si="0"/>
        <v>0</v>
      </c>
      <c r="H40" s="165"/>
    </row>
    <row r="41" spans="1:8" ht="20.100000000000001" customHeight="1">
      <c r="A41" s="8" t="s">
        <v>295</v>
      </c>
      <c r="B41" s="9">
        <v>3220</v>
      </c>
      <c r="C41" s="164"/>
      <c r="D41" s="164"/>
      <c r="E41" s="164"/>
      <c r="F41" s="164"/>
      <c r="G41" s="164">
        <f t="shared" si="0"/>
        <v>0</v>
      </c>
      <c r="H41" s="165"/>
    </row>
    <row r="42" spans="1:8" ht="20.100000000000001" customHeight="1">
      <c r="A42" s="8" t="s">
        <v>50</v>
      </c>
      <c r="B42" s="9">
        <v>3230</v>
      </c>
      <c r="C42" s="164"/>
      <c r="D42" s="164"/>
      <c r="E42" s="164"/>
      <c r="F42" s="164"/>
      <c r="G42" s="164">
        <f t="shared" si="0"/>
        <v>0</v>
      </c>
      <c r="H42" s="165"/>
    </row>
    <row r="43" spans="1:8" ht="20.100000000000001" customHeight="1">
      <c r="A43" s="8" t="s">
        <v>414</v>
      </c>
      <c r="B43" s="9">
        <v>3240</v>
      </c>
      <c r="C43" s="164"/>
      <c r="D43" s="164"/>
      <c r="E43" s="164"/>
      <c r="F43" s="164"/>
      <c r="G43" s="164">
        <f t="shared" si="0"/>
        <v>0</v>
      </c>
      <c r="H43" s="165"/>
    </row>
    <row r="44" spans="1:8" ht="20.100000000000001" customHeight="1">
      <c r="A44" s="10" t="s">
        <v>285</v>
      </c>
      <c r="B44" s="11">
        <v>3255</v>
      </c>
      <c r="C44" s="167">
        <f>SUM(C45:C49)</f>
        <v>0</v>
      </c>
      <c r="D44" s="167">
        <f>SUM(D45:D49)</f>
        <v>0</v>
      </c>
      <c r="E44" s="167">
        <f>SUM(E45:E49)</f>
        <v>0</v>
      </c>
      <c r="F44" s="167">
        <f>SUM(F45:F49)</f>
        <v>0</v>
      </c>
      <c r="G44" s="168">
        <f t="shared" si="0"/>
        <v>0</v>
      </c>
      <c r="H44" s="169"/>
    </row>
    <row r="45" spans="1:8" ht="20.100000000000001" customHeight="1">
      <c r="A45" s="8" t="s">
        <v>415</v>
      </c>
      <c r="B45" s="9">
        <v>3260</v>
      </c>
      <c r="C45" s="164" t="s">
        <v>239</v>
      </c>
      <c r="D45" s="164" t="s">
        <v>239</v>
      </c>
      <c r="E45" s="164" t="s">
        <v>239</v>
      </c>
      <c r="F45" s="164" t="s">
        <v>239</v>
      </c>
      <c r="G45" s="164"/>
      <c r="H45" s="165"/>
    </row>
    <row r="46" spans="1:8" ht="20.100000000000001" customHeight="1">
      <c r="A46" s="8" t="s">
        <v>416</v>
      </c>
      <c r="B46" s="9">
        <v>3265</v>
      </c>
      <c r="C46" s="164" t="s">
        <v>239</v>
      </c>
      <c r="D46" s="164" t="s">
        <v>239</v>
      </c>
      <c r="E46" s="164" t="s">
        <v>239</v>
      </c>
      <c r="F46" s="164" t="s">
        <v>239</v>
      </c>
      <c r="G46" s="164"/>
      <c r="H46" s="165"/>
    </row>
    <row r="47" spans="1:8" ht="20.100000000000001" customHeight="1">
      <c r="A47" s="8" t="s">
        <v>417</v>
      </c>
      <c r="B47" s="9">
        <v>3270</v>
      </c>
      <c r="C47" s="164" t="s">
        <v>239</v>
      </c>
      <c r="D47" s="164" t="s">
        <v>239</v>
      </c>
      <c r="E47" s="164" t="s">
        <v>239</v>
      </c>
      <c r="F47" s="164" t="s">
        <v>239</v>
      </c>
      <c r="G47" s="164"/>
      <c r="H47" s="165"/>
    </row>
    <row r="48" spans="1:8" ht="20.100000000000001" customHeight="1">
      <c r="A48" s="8" t="s">
        <v>51</v>
      </c>
      <c r="B48" s="9">
        <v>3275</v>
      </c>
      <c r="C48" s="164" t="s">
        <v>239</v>
      </c>
      <c r="D48" s="164" t="s">
        <v>239</v>
      </c>
      <c r="E48" s="164" t="s">
        <v>239</v>
      </c>
      <c r="F48" s="164" t="s">
        <v>239</v>
      </c>
      <c r="G48" s="164"/>
      <c r="H48" s="165"/>
    </row>
    <row r="49" spans="1:8" ht="20.100000000000001" customHeight="1">
      <c r="A49" s="8" t="s">
        <v>410</v>
      </c>
      <c r="B49" s="9">
        <v>3280</v>
      </c>
      <c r="C49" s="164" t="s">
        <v>239</v>
      </c>
      <c r="D49" s="164" t="s">
        <v>239</v>
      </c>
      <c r="E49" s="164" t="s">
        <v>239</v>
      </c>
      <c r="F49" s="164" t="s">
        <v>239</v>
      </c>
      <c r="G49" s="164"/>
      <c r="H49" s="165"/>
    </row>
    <row r="50" spans="1:8" ht="20.100000000000001" customHeight="1">
      <c r="A50" s="147" t="s">
        <v>127</v>
      </c>
      <c r="B50" s="137">
        <v>3295</v>
      </c>
      <c r="C50" s="167">
        <f>SUM(C39,C44)</f>
        <v>0</v>
      </c>
      <c r="D50" s="167">
        <f>SUM(D39,D44)</f>
        <v>0</v>
      </c>
      <c r="E50" s="167">
        <f>SUM(E39,E44)</f>
        <v>0</v>
      </c>
      <c r="F50" s="167">
        <f>SUM(F39,F44)</f>
        <v>0</v>
      </c>
      <c r="G50" s="168">
        <f t="shared" si="0"/>
        <v>0</v>
      </c>
      <c r="H50" s="169"/>
    </row>
    <row r="51" spans="1:8" ht="20.100000000000001" customHeight="1">
      <c r="A51" s="155" t="s">
        <v>305</v>
      </c>
      <c r="B51" s="135"/>
      <c r="C51" s="193"/>
      <c r="D51" s="193"/>
      <c r="E51" s="193"/>
      <c r="F51" s="193"/>
      <c r="G51" s="164">
        <f t="shared" si="0"/>
        <v>0</v>
      </c>
      <c r="H51" s="165"/>
    </row>
    <row r="52" spans="1:8" ht="20.100000000000001" customHeight="1">
      <c r="A52" s="10" t="s">
        <v>272</v>
      </c>
      <c r="B52" s="11">
        <v>3300</v>
      </c>
      <c r="C52" s="167">
        <f>SUM(C53,C54,C58)</f>
        <v>0</v>
      </c>
      <c r="D52" s="167">
        <f>SUM(D53,D54,D58)</f>
        <v>0</v>
      </c>
      <c r="E52" s="167">
        <f>SUM(E53,E54,E58)</f>
        <v>0</v>
      </c>
      <c r="F52" s="167">
        <f>SUM(F53,F54,F58)</f>
        <v>0</v>
      </c>
      <c r="G52" s="168">
        <f t="shared" si="0"/>
        <v>0</v>
      </c>
      <c r="H52" s="169"/>
    </row>
    <row r="53" spans="1:8" ht="20.100000000000001" customHeight="1">
      <c r="A53" s="8" t="s">
        <v>296</v>
      </c>
      <c r="B53" s="9">
        <v>3310</v>
      </c>
      <c r="C53" s="164"/>
      <c r="D53" s="164"/>
      <c r="E53" s="164"/>
      <c r="F53" s="164"/>
      <c r="G53" s="164">
        <f t="shared" si="0"/>
        <v>0</v>
      </c>
      <c r="H53" s="165"/>
    </row>
    <row r="54" spans="1:8" ht="20.100000000000001" customHeight="1">
      <c r="A54" s="8" t="s">
        <v>281</v>
      </c>
      <c r="B54" s="9">
        <v>3320</v>
      </c>
      <c r="C54" s="166">
        <f>SUM(C55:C57)</f>
        <v>0</v>
      </c>
      <c r="D54" s="166">
        <f>SUM(D55:D57)</f>
        <v>0</v>
      </c>
      <c r="E54" s="166">
        <f>SUM(E55:E57)</f>
        <v>0</v>
      </c>
      <c r="F54" s="166">
        <f>SUM(F55:F57)</f>
        <v>0</v>
      </c>
      <c r="G54" s="164">
        <f t="shared" si="0"/>
        <v>0</v>
      </c>
      <c r="H54" s="165"/>
    </row>
    <row r="55" spans="1:8" ht="20.100000000000001" customHeight="1">
      <c r="A55" s="8" t="s">
        <v>84</v>
      </c>
      <c r="B55" s="6">
        <v>3321</v>
      </c>
      <c r="C55" s="164"/>
      <c r="D55" s="164"/>
      <c r="E55" s="164"/>
      <c r="F55" s="164"/>
      <c r="G55" s="164">
        <f t="shared" si="0"/>
        <v>0</v>
      </c>
      <c r="H55" s="165"/>
    </row>
    <row r="56" spans="1:8" ht="20.100000000000001" customHeight="1">
      <c r="A56" s="8" t="s">
        <v>87</v>
      </c>
      <c r="B56" s="6">
        <v>3322</v>
      </c>
      <c r="C56" s="164"/>
      <c r="D56" s="164"/>
      <c r="E56" s="164"/>
      <c r="F56" s="164"/>
      <c r="G56" s="164">
        <f t="shared" si="0"/>
        <v>0</v>
      </c>
      <c r="H56" s="165"/>
    </row>
    <row r="57" spans="1:8" ht="20.100000000000001" customHeight="1">
      <c r="A57" s="8" t="s">
        <v>107</v>
      </c>
      <c r="B57" s="6">
        <v>3323</v>
      </c>
      <c r="C57" s="164"/>
      <c r="D57" s="164"/>
      <c r="E57" s="164"/>
      <c r="F57" s="164"/>
      <c r="G57" s="164">
        <f t="shared" si="0"/>
        <v>0</v>
      </c>
      <c r="H57" s="165"/>
    </row>
    <row r="58" spans="1:8" ht="20.100000000000001" customHeight="1">
      <c r="A58" s="8" t="s">
        <v>414</v>
      </c>
      <c r="B58" s="9">
        <v>3340</v>
      </c>
      <c r="C58" s="164"/>
      <c r="D58" s="164"/>
      <c r="E58" s="164"/>
      <c r="F58" s="164"/>
      <c r="G58" s="164">
        <f t="shared" si="0"/>
        <v>0</v>
      </c>
      <c r="H58" s="165"/>
    </row>
    <row r="59" spans="1:8" ht="20.100000000000001" customHeight="1">
      <c r="A59" s="10" t="s">
        <v>286</v>
      </c>
      <c r="B59" s="11">
        <v>3345</v>
      </c>
      <c r="C59" s="167">
        <f>SUM(C60,C61,C65,C66)</f>
        <v>0</v>
      </c>
      <c r="D59" s="167">
        <f>SUM(D60,D61,D65,D66)</f>
        <v>0</v>
      </c>
      <c r="E59" s="167">
        <f>SUM(E60,E61,E65,E66)</f>
        <v>0</v>
      </c>
      <c r="F59" s="167">
        <f>SUM(F60,F61,F65,F66)</f>
        <v>0</v>
      </c>
      <c r="G59" s="168">
        <f t="shared" si="0"/>
        <v>0</v>
      </c>
      <c r="H59" s="169"/>
    </row>
    <row r="60" spans="1:8" ht="20.100000000000001" customHeight="1">
      <c r="A60" s="8" t="s">
        <v>297</v>
      </c>
      <c r="B60" s="9">
        <v>3350</v>
      </c>
      <c r="C60" s="164" t="s">
        <v>239</v>
      </c>
      <c r="D60" s="164" t="s">
        <v>239</v>
      </c>
      <c r="E60" s="164" t="s">
        <v>239</v>
      </c>
      <c r="F60" s="164" t="s">
        <v>239</v>
      </c>
      <c r="G60" s="164"/>
      <c r="H60" s="165"/>
    </row>
    <row r="61" spans="1:8" ht="20.100000000000001" customHeight="1">
      <c r="A61" s="8" t="s">
        <v>283</v>
      </c>
      <c r="B61" s="6">
        <v>3360</v>
      </c>
      <c r="C61" s="166">
        <f>SUM(C62:C64)</f>
        <v>0</v>
      </c>
      <c r="D61" s="166">
        <f>SUM(D62:D64)</f>
        <v>0</v>
      </c>
      <c r="E61" s="166">
        <f>SUM(E62:E64)</f>
        <v>0</v>
      </c>
      <c r="F61" s="166">
        <f>SUM(F62:F64)</f>
        <v>0</v>
      </c>
      <c r="G61" s="164">
        <f t="shared" si="0"/>
        <v>0</v>
      </c>
      <c r="H61" s="165"/>
    </row>
    <row r="62" spans="1:8" ht="20.100000000000001" customHeight="1">
      <c r="A62" s="8" t="s">
        <v>84</v>
      </c>
      <c r="B62" s="6">
        <v>3361</v>
      </c>
      <c r="C62" s="164" t="s">
        <v>239</v>
      </c>
      <c r="D62" s="164" t="s">
        <v>239</v>
      </c>
      <c r="E62" s="164" t="s">
        <v>239</v>
      </c>
      <c r="F62" s="164" t="s">
        <v>239</v>
      </c>
      <c r="G62" s="164"/>
      <c r="H62" s="165"/>
    </row>
    <row r="63" spans="1:8" ht="20.100000000000001" customHeight="1">
      <c r="A63" s="8" t="s">
        <v>87</v>
      </c>
      <c r="B63" s="6">
        <v>3362</v>
      </c>
      <c r="C63" s="164" t="s">
        <v>239</v>
      </c>
      <c r="D63" s="164" t="s">
        <v>239</v>
      </c>
      <c r="E63" s="164" t="s">
        <v>239</v>
      </c>
      <c r="F63" s="164" t="s">
        <v>239</v>
      </c>
      <c r="G63" s="164"/>
      <c r="H63" s="165"/>
    </row>
    <row r="64" spans="1:8" ht="20.100000000000001" customHeight="1">
      <c r="A64" s="8" t="s">
        <v>107</v>
      </c>
      <c r="B64" s="6">
        <v>3363</v>
      </c>
      <c r="C64" s="164" t="s">
        <v>239</v>
      </c>
      <c r="D64" s="164" t="s">
        <v>239</v>
      </c>
      <c r="E64" s="164" t="s">
        <v>239</v>
      </c>
      <c r="F64" s="164" t="s">
        <v>239</v>
      </c>
      <c r="G64" s="164"/>
      <c r="H64" s="165"/>
    </row>
    <row r="65" spans="1:8" ht="20.100000000000001" customHeight="1">
      <c r="A65" s="8" t="s">
        <v>280</v>
      </c>
      <c r="B65" s="6">
        <v>3370</v>
      </c>
      <c r="C65" s="164" t="s">
        <v>239</v>
      </c>
      <c r="D65" s="164" t="s">
        <v>239</v>
      </c>
      <c r="E65" s="164" t="s">
        <v>239</v>
      </c>
      <c r="F65" s="164" t="s">
        <v>239</v>
      </c>
      <c r="G65" s="164"/>
      <c r="H65" s="165"/>
    </row>
    <row r="66" spans="1:8" ht="20.100000000000001" customHeight="1">
      <c r="A66" s="8" t="s">
        <v>410</v>
      </c>
      <c r="B66" s="9">
        <v>3380</v>
      </c>
      <c r="C66" s="164" t="s">
        <v>239</v>
      </c>
      <c r="D66" s="164" t="s">
        <v>239</v>
      </c>
      <c r="E66" s="164" t="s">
        <v>239</v>
      </c>
      <c r="F66" s="164" t="s">
        <v>239</v>
      </c>
      <c r="G66" s="164"/>
      <c r="H66" s="165"/>
    </row>
    <row r="67" spans="1:8" ht="20.100000000000001" customHeight="1">
      <c r="A67" s="10" t="s">
        <v>128</v>
      </c>
      <c r="B67" s="11">
        <v>3395</v>
      </c>
      <c r="C67" s="167">
        <f>SUM(C52,C59)</f>
        <v>0</v>
      </c>
      <c r="D67" s="167">
        <f>SUM(D52,D59)</f>
        <v>0</v>
      </c>
      <c r="E67" s="167">
        <f>SUM(E52,E59)</f>
        <v>0</v>
      </c>
      <c r="F67" s="167">
        <f>SUM(F52,F59)</f>
        <v>0</v>
      </c>
      <c r="G67" s="168">
        <f t="shared" si="0"/>
        <v>0</v>
      </c>
      <c r="H67" s="169"/>
    </row>
    <row r="68" spans="1:8" ht="20.100000000000001" customHeight="1">
      <c r="A68" s="156" t="s">
        <v>31</v>
      </c>
      <c r="B68" s="11">
        <v>3400</v>
      </c>
      <c r="C68" s="167">
        <f>SUM(C37,C50,C67)</f>
        <v>0.29999999999998295</v>
      </c>
      <c r="D68" s="167">
        <f>SUM(D37,D50,D67)</f>
        <v>-16.5</v>
      </c>
      <c r="E68" s="167">
        <f>SUM(E37,E50,E67)</f>
        <v>-11.800000000000011</v>
      </c>
      <c r="F68" s="167">
        <f>SUM(F37,F50,F67)</f>
        <v>-8.8999999999999915</v>
      </c>
      <c r="G68" s="168">
        <f t="shared" si="0"/>
        <v>2.9000000000000199</v>
      </c>
      <c r="H68" s="169">
        <f>(F68/E68)*100</f>
        <v>75.42372881355918</v>
      </c>
    </row>
    <row r="69" spans="1:8" ht="20.100000000000001" customHeight="1">
      <c r="A69" s="8" t="s">
        <v>306</v>
      </c>
      <c r="B69" s="9">
        <v>3405</v>
      </c>
      <c r="C69" s="164"/>
      <c r="D69" s="164"/>
      <c r="E69" s="164"/>
      <c r="F69" s="164"/>
      <c r="G69" s="164">
        <f t="shared" si="0"/>
        <v>0</v>
      </c>
      <c r="H69" s="165"/>
    </row>
    <row r="70" spans="1:8" ht="20.100000000000001" customHeight="1">
      <c r="A70" s="88" t="s">
        <v>130</v>
      </c>
      <c r="B70" s="9">
        <v>3410</v>
      </c>
      <c r="C70" s="164"/>
      <c r="D70" s="164"/>
      <c r="E70" s="164"/>
      <c r="F70" s="164"/>
      <c r="G70" s="164">
        <f t="shared" si="0"/>
        <v>0</v>
      </c>
      <c r="H70" s="165"/>
    </row>
    <row r="71" spans="1:8" ht="20.100000000000001" customHeight="1">
      <c r="A71" s="8" t="s">
        <v>307</v>
      </c>
      <c r="B71" s="9">
        <v>3415</v>
      </c>
      <c r="C71" s="173">
        <f>SUM(C69,C68,C70)</f>
        <v>0.29999999999998295</v>
      </c>
      <c r="D71" s="173">
        <f>SUM(D69,D68,D70)</f>
        <v>-16.5</v>
      </c>
      <c r="E71" s="173">
        <f>SUM(E69,E68,E70)</f>
        <v>-11.800000000000011</v>
      </c>
      <c r="F71" s="173">
        <f>SUM(F69,F68,F70)</f>
        <v>-8.8999999999999915</v>
      </c>
      <c r="G71" s="164">
        <f t="shared" si="0"/>
        <v>2.9000000000000199</v>
      </c>
      <c r="H71" s="165">
        <f>(F71/E71)*100</f>
        <v>75.42372881355918</v>
      </c>
    </row>
    <row r="72" spans="1:8" s="16" customFormat="1">
      <c r="A72" s="2"/>
      <c r="B72" s="33"/>
      <c r="C72" s="33"/>
      <c r="D72" s="33"/>
      <c r="E72" s="33"/>
      <c r="F72" s="33"/>
      <c r="G72" s="33"/>
      <c r="H72" s="33"/>
    </row>
    <row r="73" spans="1:8" s="3" customFormat="1" ht="27.75" customHeight="1">
      <c r="A73" s="56" t="s">
        <v>448</v>
      </c>
      <c r="B73" s="1"/>
      <c r="C73" s="237" t="s">
        <v>170</v>
      </c>
      <c r="D73" s="237"/>
      <c r="E73" s="81"/>
      <c r="F73" s="26" t="s">
        <v>455</v>
      </c>
      <c r="G73" s="26"/>
    </row>
    <row r="74" spans="1:8">
      <c r="A74" s="208" t="s">
        <v>185</v>
      </c>
      <c r="B74" s="3"/>
      <c r="C74" s="239" t="s">
        <v>73</v>
      </c>
      <c r="D74" s="239"/>
      <c r="E74" s="3"/>
      <c r="F74" s="235" t="s">
        <v>224</v>
      </c>
      <c r="G74" s="235"/>
      <c r="H74" s="235"/>
    </row>
    <row r="76" spans="1:8">
      <c r="F76" s="2" t="s">
        <v>456</v>
      </c>
    </row>
  </sheetData>
  <mergeCells count="8">
    <mergeCell ref="C74:D74"/>
    <mergeCell ref="A1:H1"/>
    <mergeCell ref="A3:A4"/>
    <mergeCell ref="B3:B4"/>
    <mergeCell ref="C3:D3"/>
    <mergeCell ref="E3:H3"/>
    <mergeCell ref="F74:H74"/>
    <mergeCell ref="C73:D73"/>
  </mergeCells>
  <phoneticPr fontId="3" type="noConversion"/>
  <pageMargins left="1.1811023622047245" right="0.39370078740157483" top="0.78740157480314965" bottom="0.78740157480314965" header="0.19685039370078741" footer="0.23622047244094491"/>
  <pageSetup paperSize="9" scale="57" orientation="landscape" r:id="rId1"/>
  <headerFooter alignWithMargins="0">
    <oddHeader xml:space="preserve">&amp;C
&amp;"Times New Roman,обычный"&amp;14 9&amp;R&amp;"Times New Roman,обычный"&amp;14Продовження додатка 3
Таблиця 3
</oddHeader>
  </headerFooter>
  <ignoredErrors>
    <ignoredError sqref="H19:H20 H7:H8 G19:G21 H71 H68 G67:G71 G61 G50:G59 H35:H37 G35:G44 G30:G31 H30 G25 H25 H18" evalError="1"/>
  </ignoredErrors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FFFF99"/>
  </sheetPr>
  <dimension ref="A1:O183"/>
  <sheetViews>
    <sheetView topLeftCell="B1" zoomScale="75" zoomScaleSheetLayoutView="55" workbookViewId="0">
      <selection activeCell="F24" sqref="F24"/>
    </sheetView>
  </sheetViews>
  <sheetFormatPr defaultRowHeight="18.75"/>
  <cols>
    <col min="1" max="1" width="82.28515625" style="3" customWidth="1"/>
    <col min="2" max="2" width="9.85546875" style="25" customWidth="1"/>
    <col min="3" max="7" width="25.7109375" style="25" customWidth="1"/>
    <col min="8" max="8" width="21.140625" style="25" customWidth="1"/>
    <col min="9" max="9" width="9.5703125" style="3" customWidth="1"/>
    <col min="10" max="10" width="9.85546875" style="3" customWidth="1"/>
    <col min="11" max="16384" width="9.140625" style="3"/>
  </cols>
  <sheetData>
    <row r="1" spans="1:15">
      <c r="A1" s="223" t="s">
        <v>153</v>
      </c>
      <c r="B1" s="223"/>
      <c r="C1" s="223"/>
      <c r="D1" s="223"/>
      <c r="E1" s="223"/>
      <c r="F1" s="223"/>
      <c r="G1" s="223"/>
      <c r="H1" s="223"/>
    </row>
    <row r="2" spans="1:15">
      <c r="A2" s="254"/>
      <c r="B2" s="254"/>
      <c r="C2" s="254"/>
      <c r="D2" s="254"/>
      <c r="E2" s="254"/>
      <c r="F2" s="254"/>
      <c r="G2" s="254"/>
      <c r="H2" s="254"/>
    </row>
    <row r="3" spans="1:15" ht="43.5" customHeight="1">
      <c r="A3" s="252" t="s">
        <v>201</v>
      </c>
      <c r="B3" s="224" t="s">
        <v>18</v>
      </c>
      <c r="C3" s="224" t="s">
        <v>164</v>
      </c>
      <c r="D3" s="224"/>
      <c r="E3" s="225" t="s">
        <v>389</v>
      </c>
      <c r="F3" s="225"/>
      <c r="G3" s="225"/>
      <c r="H3" s="225"/>
    </row>
    <row r="4" spans="1:15" ht="56.25" customHeight="1">
      <c r="A4" s="253"/>
      <c r="B4" s="224"/>
      <c r="C4" s="7" t="s">
        <v>188</v>
      </c>
      <c r="D4" s="7" t="s">
        <v>189</v>
      </c>
      <c r="E4" s="7" t="s">
        <v>190</v>
      </c>
      <c r="F4" s="7" t="s">
        <v>177</v>
      </c>
      <c r="G4" s="71" t="s">
        <v>196</v>
      </c>
      <c r="H4" s="71" t="s">
        <v>197</v>
      </c>
    </row>
    <row r="5" spans="1:15" ht="15.75" customHeight="1">
      <c r="A5" s="6">
        <v>1</v>
      </c>
      <c r="B5" s="7">
        <v>2</v>
      </c>
      <c r="C5" s="6">
        <v>3</v>
      </c>
      <c r="D5" s="7">
        <v>4</v>
      </c>
      <c r="E5" s="6">
        <v>5</v>
      </c>
      <c r="F5" s="7">
        <v>6</v>
      </c>
      <c r="G5" s="6">
        <v>7</v>
      </c>
      <c r="H5" s="7">
        <v>8</v>
      </c>
    </row>
    <row r="6" spans="1:15" s="5" customFormat="1" ht="37.5">
      <c r="A6" s="10" t="s">
        <v>76</v>
      </c>
      <c r="B6" s="66">
        <v>4000</v>
      </c>
      <c r="C6" s="150">
        <f>SUM(C7:C12)</f>
        <v>0</v>
      </c>
      <c r="D6" s="150">
        <f>SUM(D7:D12)</f>
        <v>0</v>
      </c>
      <c r="E6" s="150">
        <f>SUM(E7:E12)</f>
        <v>0</v>
      </c>
      <c r="F6" s="150">
        <f>SUM(F7:F12)</f>
        <v>0</v>
      </c>
      <c r="G6" s="121">
        <f>F6-E6</f>
        <v>0</v>
      </c>
      <c r="H6" s="149"/>
    </row>
    <row r="7" spans="1:15" ht="20.100000000000001" customHeight="1">
      <c r="A7" s="8" t="s">
        <v>1</v>
      </c>
      <c r="B7" s="67" t="s">
        <v>158</v>
      </c>
      <c r="C7" s="113"/>
      <c r="D7" s="113"/>
      <c r="E7" s="113"/>
      <c r="F7" s="113"/>
      <c r="G7" s="113">
        <f t="shared" ref="G7:G12" si="0">F7-E7</f>
        <v>0</v>
      </c>
      <c r="H7" s="148"/>
    </row>
    <row r="8" spans="1:15" ht="20.100000000000001" customHeight="1">
      <c r="A8" s="8" t="s">
        <v>2</v>
      </c>
      <c r="B8" s="66">
        <v>4020</v>
      </c>
      <c r="C8" s="113"/>
      <c r="D8" s="113"/>
      <c r="E8" s="113"/>
      <c r="F8" s="113"/>
      <c r="G8" s="113">
        <f t="shared" si="0"/>
        <v>0</v>
      </c>
      <c r="H8" s="148"/>
      <c r="O8" s="22"/>
    </row>
    <row r="9" spans="1:15" ht="19.5" customHeight="1">
      <c r="A9" s="8" t="s">
        <v>30</v>
      </c>
      <c r="B9" s="67">
        <v>4030</v>
      </c>
      <c r="C9" s="113"/>
      <c r="D9" s="113"/>
      <c r="E9" s="113"/>
      <c r="F9" s="113"/>
      <c r="G9" s="113">
        <f t="shared" si="0"/>
        <v>0</v>
      </c>
      <c r="H9" s="148"/>
      <c r="N9" s="22"/>
    </row>
    <row r="10" spans="1:15" ht="20.100000000000001" customHeight="1">
      <c r="A10" s="8" t="s">
        <v>3</v>
      </c>
      <c r="B10" s="66">
        <v>4040</v>
      </c>
      <c r="C10" s="113"/>
      <c r="D10" s="113"/>
      <c r="E10" s="113"/>
      <c r="F10" s="113"/>
      <c r="G10" s="113">
        <f t="shared" si="0"/>
        <v>0</v>
      </c>
      <c r="H10" s="148"/>
    </row>
    <row r="11" spans="1:15" ht="37.5">
      <c r="A11" s="8" t="s">
        <v>64</v>
      </c>
      <c r="B11" s="67">
        <v>4050</v>
      </c>
      <c r="C11" s="113"/>
      <c r="D11" s="113" t="s">
        <v>457</v>
      </c>
      <c r="E11" s="113"/>
      <c r="F11" s="113"/>
      <c r="G11" s="113">
        <f t="shared" si="0"/>
        <v>0</v>
      </c>
      <c r="H11" s="148"/>
    </row>
    <row r="12" spans="1:15">
      <c r="A12" s="8" t="s">
        <v>262</v>
      </c>
      <c r="B12" s="67">
        <v>4060</v>
      </c>
      <c r="C12" s="113"/>
      <c r="D12" s="113"/>
      <c r="E12" s="113"/>
      <c r="F12" s="113"/>
      <c r="G12" s="113">
        <f t="shared" si="0"/>
        <v>0</v>
      </c>
      <c r="H12" s="148"/>
    </row>
    <row r="13" spans="1:15">
      <c r="B13" s="3"/>
      <c r="C13" s="3"/>
      <c r="D13" s="3"/>
      <c r="E13" s="3"/>
      <c r="F13" s="3"/>
      <c r="G13" s="3"/>
      <c r="H13" s="3"/>
    </row>
    <row r="14" spans="1:15">
      <c r="B14" s="3"/>
      <c r="C14" s="3"/>
      <c r="D14" s="3"/>
      <c r="E14" s="3"/>
      <c r="F14" s="3"/>
      <c r="G14" s="3"/>
      <c r="H14" s="3"/>
    </row>
    <row r="15" spans="1:15" s="2" customFormat="1" ht="19.5" customHeight="1">
      <c r="A15" s="4"/>
      <c r="I15" s="3"/>
    </row>
    <row r="16" spans="1:15" ht="27.75" customHeight="1">
      <c r="A16" s="56" t="s">
        <v>448</v>
      </c>
      <c r="B16" s="1"/>
      <c r="C16" s="237" t="s">
        <v>170</v>
      </c>
      <c r="D16" s="237"/>
      <c r="E16" s="81"/>
      <c r="F16" s="250" t="s">
        <v>458</v>
      </c>
      <c r="G16" s="251"/>
      <c r="H16" s="3"/>
    </row>
    <row r="17" spans="1:8" s="2" customFormat="1">
      <c r="A17" s="203" t="s">
        <v>72</v>
      </c>
      <c r="B17" s="3"/>
      <c r="C17" s="239" t="s">
        <v>73</v>
      </c>
      <c r="D17" s="239"/>
      <c r="E17" s="3"/>
      <c r="F17" s="235" t="s">
        <v>224</v>
      </c>
      <c r="G17" s="235"/>
      <c r="H17" s="235"/>
    </row>
    <row r="18" spans="1:8">
      <c r="A18" s="52"/>
    </row>
    <row r="19" spans="1:8">
      <c r="A19" s="52"/>
    </row>
    <row r="20" spans="1:8">
      <c r="A20" s="52"/>
    </row>
    <row r="21" spans="1:8">
      <c r="A21" s="52"/>
    </row>
    <row r="22" spans="1:8">
      <c r="A22" s="52"/>
    </row>
    <row r="23" spans="1:8">
      <c r="A23" s="52"/>
    </row>
    <row r="24" spans="1:8">
      <c r="A24" s="52"/>
    </row>
    <row r="25" spans="1:8">
      <c r="A25" s="52"/>
    </row>
    <row r="26" spans="1:8">
      <c r="A26" s="52"/>
    </row>
    <row r="27" spans="1:8">
      <c r="A27" s="52"/>
    </row>
    <row r="28" spans="1:8">
      <c r="A28" s="52"/>
    </row>
    <row r="29" spans="1:8">
      <c r="A29" s="52"/>
    </row>
    <row r="30" spans="1:8">
      <c r="A30" s="52"/>
    </row>
    <row r="31" spans="1:8">
      <c r="A31" s="52"/>
    </row>
    <row r="32" spans="1:8">
      <c r="A32" s="52"/>
    </row>
    <row r="33" spans="1:1">
      <c r="A33" s="52"/>
    </row>
    <row r="34" spans="1:1">
      <c r="A34" s="52"/>
    </row>
    <row r="35" spans="1:1">
      <c r="A35" s="52"/>
    </row>
    <row r="36" spans="1:1">
      <c r="A36" s="52"/>
    </row>
    <row r="37" spans="1:1">
      <c r="A37" s="52"/>
    </row>
    <row r="38" spans="1:1">
      <c r="A38" s="52"/>
    </row>
    <row r="39" spans="1:1">
      <c r="A39" s="52"/>
    </row>
    <row r="40" spans="1:1">
      <c r="A40" s="52"/>
    </row>
    <row r="41" spans="1:1">
      <c r="A41" s="52"/>
    </row>
    <row r="42" spans="1:1">
      <c r="A42" s="52"/>
    </row>
    <row r="43" spans="1:1">
      <c r="A43" s="52"/>
    </row>
    <row r="44" spans="1:1">
      <c r="A44" s="52"/>
    </row>
    <row r="45" spans="1:1">
      <c r="A45" s="52"/>
    </row>
    <row r="46" spans="1:1">
      <c r="A46" s="52"/>
    </row>
    <row r="47" spans="1:1">
      <c r="A47" s="52"/>
    </row>
    <row r="48" spans="1:1">
      <c r="A48" s="52"/>
    </row>
    <row r="49" spans="1:1">
      <c r="A49" s="52"/>
    </row>
    <row r="50" spans="1:1">
      <c r="A50" s="52"/>
    </row>
    <row r="51" spans="1:1">
      <c r="A51" s="52"/>
    </row>
    <row r="52" spans="1:1">
      <c r="A52" s="52"/>
    </row>
    <row r="53" spans="1:1">
      <c r="A53" s="52"/>
    </row>
    <row r="54" spans="1:1">
      <c r="A54" s="52"/>
    </row>
    <row r="55" spans="1:1">
      <c r="A55" s="52"/>
    </row>
    <row r="56" spans="1:1">
      <c r="A56" s="52"/>
    </row>
    <row r="57" spans="1:1">
      <c r="A57" s="52"/>
    </row>
    <row r="58" spans="1:1">
      <c r="A58" s="52"/>
    </row>
    <row r="59" spans="1:1">
      <c r="A59" s="52"/>
    </row>
    <row r="60" spans="1:1">
      <c r="A60" s="52"/>
    </row>
    <row r="61" spans="1:1">
      <c r="A61" s="52"/>
    </row>
    <row r="62" spans="1:1">
      <c r="A62" s="52"/>
    </row>
    <row r="63" spans="1:1">
      <c r="A63" s="52"/>
    </row>
    <row r="64" spans="1:1">
      <c r="A64" s="52"/>
    </row>
    <row r="65" spans="1:1">
      <c r="A65" s="52"/>
    </row>
    <row r="66" spans="1:1">
      <c r="A66" s="52"/>
    </row>
    <row r="67" spans="1:1">
      <c r="A67" s="52"/>
    </row>
    <row r="68" spans="1:1">
      <c r="A68" s="52"/>
    </row>
    <row r="69" spans="1:1">
      <c r="A69" s="52"/>
    </row>
    <row r="70" spans="1:1">
      <c r="A70" s="52"/>
    </row>
    <row r="71" spans="1:1">
      <c r="A71" s="52"/>
    </row>
    <row r="72" spans="1:1">
      <c r="A72" s="52"/>
    </row>
    <row r="73" spans="1:1">
      <c r="A73" s="52"/>
    </row>
    <row r="74" spans="1:1">
      <c r="A74" s="52"/>
    </row>
    <row r="75" spans="1:1">
      <c r="A75" s="52"/>
    </row>
    <row r="76" spans="1:1">
      <c r="A76" s="52"/>
    </row>
    <row r="77" spans="1:1">
      <c r="A77" s="52"/>
    </row>
    <row r="78" spans="1:1">
      <c r="A78" s="52"/>
    </row>
    <row r="79" spans="1:1">
      <c r="A79" s="52"/>
    </row>
    <row r="80" spans="1:1">
      <c r="A80" s="52"/>
    </row>
    <row r="81" spans="1:1">
      <c r="A81" s="52"/>
    </row>
    <row r="82" spans="1:1">
      <c r="A82" s="52"/>
    </row>
    <row r="83" spans="1:1">
      <c r="A83" s="52"/>
    </row>
    <row r="84" spans="1:1">
      <c r="A84" s="52"/>
    </row>
    <row r="85" spans="1:1">
      <c r="A85" s="52"/>
    </row>
    <row r="86" spans="1:1">
      <c r="A86" s="52"/>
    </row>
    <row r="87" spans="1:1">
      <c r="A87" s="52"/>
    </row>
    <row r="88" spans="1:1">
      <c r="A88" s="52"/>
    </row>
    <row r="89" spans="1:1">
      <c r="A89" s="52"/>
    </row>
    <row r="90" spans="1:1">
      <c r="A90" s="52"/>
    </row>
    <row r="91" spans="1:1">
      <c r="A91" s="52"/>
    </row>
    <row r="92" spans="1:1">
      <c r="A92" s="52"/>
    </row>
    <row r="93" spans="1:1">
      <c r="A93" s="52"/>
    </row>
    <row r="94" spans="1:1">
      <c r="A94" s="52"/>
    </row>
    <row r="95" spans="1:1">
      <c r="A95" s="52"/>
    </row>
    <row r="96" spans="1:1">
      <c r="A96" s="52"/>
    </row>
    <row r="97" spans="1:1">
      <c r="A97" s="52"/>
    </row>
    <row r="98" spans="1:1">
      <c r="A98" s="52"/>
    </row>
    <row r="99" spans="1:1">
      <c r="A99" s="52"/>
    </row>
    <row r="100" spans="1:1">
      <c r="A100" s="52"/>
    </row>
    <row r="101" spans="1:1">
      <c r="A101" s="52"/>
    </row>
    <row r="102" spans="1:1">
      <c r="A102" s="52"/>
    </row>
    <row r="103" spans="1:1">
      <c r="A103" s="52"/>
    </row>
    <row r="104" spans="1:1">
      <c r="A104" s="52"/>
    </row>
    <row r="105" spans="1:1">
      <c r="A105" s="52"/>
    </row>
    <row r="106" spans="1:1">
      <c r="A106" s="52"/>
    </row>
    <row r="107" spans="1:1">
      <c r="A107" s="52"/>
    </row>
    <row r="108" spans="1:1">
      <c r="A108" s="52"/>
    </row>
    <row r="109" spans="1:1">
      <c r="A109" s="52"/>
    </row>
    <row r="110" spans="1:1">
      <c r="A110" s="52"/>
    </row>
    <row r="111" spans="1:1">
      <c r="A111" s="52"/>
    </row>
    <row r="112" spans="1:1">
      <c r="A112" s="52"/>
    </row>
    <row r="113" spans="1:1">
      <c r="A113" s="52"/>
    </row>
    <row r="114" spans="1:1">
      <c r="A114" s="52"/>
    </row>
    <row r="115" spans="1:1">
      <c r="A115" s="52"/>
    </row>
    <row r="116" spans="1:1">
      <c r="A116" s="52"/>
    </row>
    <row r="117" spans="1:1">
      <c r="A117" s="52"/>
    </row>
    <row r="118" spans="1:1">
      <c r="A118" s="52"/>
    </row>
    <row r="119" spans="1:1">
      <c r="A119" s="52"/>
    </row>
    <row r="120" spans="1:1">
      <c r="A120" s="52"/>
    </row>
    <row r="121" spans="1:1">
      <c r="A121" s="52"/>
    </row>
    <row r="122" spans="1:1">
      <c r="A122" s="52"/>
    </row>
    <row r="123" spans="1:1">
      <c r="A123" s="52"/>
    </row>
    <row r="124" spans="1:1">
      <c r="A124" s="52"/>
    </row>
    <row r="125" spans="1:1">
      <c r="A125" s="52"/>
    </row>
    <row r="126" spans="1:1">
      <c r="A126" s="52"/>
    </row>
    <row r="127" spans="1:1">
      <c r="A127" s="52"/>
    </row>
    <row r="128" spans="1:1">
      <c r="A128" s="52"/>
    </row>
    <row r="129" spans="1:1">
      <c r="A129" s="52"/>
    </row>
    <row r="130" spans="1:1">
      <c r="A130" s="52"/>
    </row>
    <row r="131" spans="1:1">
      <c r="A131" s="52"/>
    </row>
    <row r="132" spans="1:1">
      <c r="A132" s="52"/>
    </row>
    <row r="133" spans="1:1">
      <c r="A133" s="52"/>
    </row>
    <row r="134" spans="1:1">
      <c r="A134" s="52"/>
    </row>
    <row r="135" spans="1:1">
      <c r="A135" s="52"/>
    </row>
    <row r="136" spans="1:1">
      <c r="A136" s="52"/>
    </row>
    <row r="137" spans="1:1">
      <c r="A137" s="52"/>
    </row>
    <row r="138" spans="1:1">
      <c r="A138" s="52"/>
    </row>
    <row r="139" spans="1:1">
      <c r="A139" s="52"/>
    </row>
    <row r="140" spans="1:1">
      <c r="A140" s="52"/>
    </row>
    <row r="141" spans="1:1">
      <c r="A141" s="52"/>
    </row>
    <row r="142" spans="1:1">
      <c r="A142" s="52"/>
    </row>
    <row r="143" spans="1:1">
      <c r="A143" s="52"/>
    </row>
    <row r="144" spans="1:1">
      <c r="A144" s="52"/>
    </row>
    <row r="145" spans="1:1">
      <c r="A145" s="52"/>
    </row>
    <row r="146" spans="1:1">
      <c r="A146" s="52"/>
    </row>
    <row r="147" spans="1:1">
      <c r="A147" s="52"/>
    </row>
    <row r="148" spans="1:1">
      <c r="A148" s="52"/>
    </row>
    <row r="149" spans="1:1">
      <c r="A149" s="52"/>
    </row>
    <row r="150" spans="1:1">
      <c r="A150" s="52"/>
    </row>
    <row r="151" spans="1:1">
      <c r="A151" s="52"/>
    </row>
    <row r="152" spans="1:1">
      <c r="A152" s="52"/>
    </row>
    <row r="153" spans="1:1">
      <c r="A153" s="52"/>
    </row>
    <row r="154" spans="1:1">
      <c r="A154" s="52"/>
    </row>
    <row r="155" spans="1:1">
      <c r="A155" s="52"/>
    </row>
    <row r="156" spans="1:1">
      <c r="A156" s="52"/>
    </row>
    <row r="157" spans="1:1">
      <c r="A157" s="52"/>
    </row>
    <row r="158" spans="1:1">
      <c r="A158" s="52"/>
    </row>
    <row r="159" spans="1:1">
      <c r="A159" s="52"/>
    </row>
    <row r="160" spans="1:1">
      <c r="A160" s="52"/>
    </row>
    <row r="161" spans="1:1">
      <c r="A161" s="52"/>
    </row>
    <row r="162" spans="1:1">
      <c r="A162" s="52"/>
    </row>
    <row r="163" spans="1:1">
      <c r="A163" s="52"/>
    </row>
    <row r="164" spans="1:1">
      <c r="A164" s="52"/>
    </row>
    <row r="165" spans="1:1">
      <c r="A165" s="52"/>
    </row>
    <row r="166" spans="1:1">
      <c r="A166" s="52"/>
    </row>
    <row r="167" spans="1:1">
      <c r="A167" s="52"/>
    </row>
    <row r="168" spans="1:1">
      <c r="A168" s="52"/>
    </row>
    <row r="169" spans="1:1">
      <c r="A169" s="52"/>
    </row>
    <row r="170" spans="1:1">
      <c r="A170" s="52"/>
    </row>
    <row r="171" spans="1:1">
      <c r="A171" s="52"/>
    </row>
    <row r="172" spans="1:1">
      <c r="A172" s="52"/>
    </row>
    <row r="173" spans="1:1">
      <c r="A173" s="52"/>
    </row>
    <row r="174" spans="1:1">
      <c r="A174" s="52"/>
    </row>
    <row r="175" spans="1:1">
      <c r="A175" s="52"/>
    </row>
    <row r="176" spans="1:1">
      <c r="A176" s="52"/>
    </row>
    <row r="177" spans="1:1">
      <c r="A177" s="52"/>
    </row>
    <row r="178" spans="1:1">
      <c r="A178" s="52"/>
    </row>
    <row r="179" spans="1:1">
      <c r="A179" s="52"/>
    </row>
    <row r="180" spans="1:1">
      <c r="A180" s="52"/>
    </row>
    <row r="181" spans="1:1">
      <c r="A181" s="52"/>
    </row>
    <row r="182" spans="1:1">
      <c r="A182" s="52"/>
    </row>
    <row r="183" spans="1:1">
      <c r="A183" s="52"/>
    </row>
  </sheetData>
  <mergeCells count="10">
    <mergeCell ref="F16:G16"/>
    <mergeCell ref="A3:A4"/>
    <mergeCell ref="A1:H1"/>
    <mergeCell ref="B3:B4"/>
    <mergeCell ref="A2:H2"/>
    <mergeCell ref="C17:D17"/>
    <mergeCell ref="F17:H17"/>
    <mergeCell ref="C3:D3"/>
    <mergeCell ref="E3:H3"/>
    <mergeCell ref="C16:D16"/>
  </mergeCells>
  <phoneticPr fontId="0" type="noConversion"/>
  <pageMargins left="1.1811023622047245" right="0.39370078740157483" top="0.78740157480314965" bottom="0.78740157480314965" header="0.27559055118110237" footer="0.31496062992125984"/>
  <pageSetup paperSize="9" scale="54" firstPageNumber="9" orientation="landscape" useFirstPageNumber="1" r:id="rId1"/>
  <headerFooter alignWithMargins="0">
    <oddHeader xml:space="preserve">&amp;C
&amp;"Times New Roman,обычный"&amp;14 11&amp;R&amp;"Times New Roman,обычный"&amp;14Продовження додатка 3
Таблиця 4  
</oddHeader>
  </headerFooter>
  <ignoredErrors>
    <ignoredError sqref="B7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>
  <sheetPr enableFormatConditionsCalculation="0">
    <tabColor indexed="43"/>
  </sheetPr>
  <dimension ref="A1:K28"/>
  <sheetViews>
    <sheetView zoomScale="75" zoomScaleNormal="75" zoomScaleSheetLayoutView="65" workbookViewId="0">
      <pane xSplit="1" ySplit="5" topLeftCell="F6" activePane="bottomRight" state="frozen"/>
      <selection pane="topRight" activeCell="B1" sqref="B1"/>
      <selection pane="bottomLeft" activeCell="A6" sqref="A6"/>
      <selection pane="bottomRight" activeCell="H35" sqref="H35"/>
    </sheetView>
  </sheetViews>
  <sheetFormatPr defaultRowHeight="12.75"/>
  <cols>
    <col min="1" max="1" width="65.7109375" style="32" customWidth="1"/>
    <col min="2" max="2" width="19.42578125" style="32" customWidth="1"/>
    <col min="3" max="3" width="26" style="32" customWidth="1"/>
    <col min="4" max="4" width="21.28515625" style="32" customWidth="1"/>
    <col min="5" max="5" width="22.5703125" style="32" customWidth="1"/>
    <col min="6" max="6" width="21.5703125" style="32" customWidth="1"/>
    <col min="7" max="7" width="21.7109375" style="32" customWidth="1"/>
    <col min="8" max="8" width="81.5703125" style="32" customWidth="1"/>
    <col min="9" max="9" width="9.5703125" style="32" customWidth="1"/>
    <col min="10" max="10" width="9.140625" style="32" customWidth="1"/>
    <col min="11" max="11" width="27.140625" style="32" customWidth="1"/>
    <col min="12" max="16384" width="9.140625" style="32"/>
  </cols>
  <sheetData>
    <row r="1" spans="1:8" ht="19.5" customHeight="1">
      <c r="A1" s="255" t="s">
        <v>154</v>
      </c>
      <c r="B1" s="255"/>
      <c r="C1" s="255"/>
      <c r="D1" s="255"/>
      <c r="E1" s="255"/>
      <c r="F1" s="255"/>
      <c r="G1" s="255"/>
      <c r="H1" s="255"/>
    </row>
    <row r="2" spans="1:8" ht="16.5" customHeight="1"/>
    <row r="3" spans="1:8" ht="49.5" customHeight="1">
      <c r="A3" s="256" t="s">
        <v>201</v>
      </c>
      <c r="B3" s="256" t="s">
        <v>0</v>
      </c>
      <c r="C3" s="256" t="s">
        <v>90</v>
      </c>
      <c r="D3" s="224" t="s">
        <v>164</v>
      </c>
      <c r="E3" s="224"/>
      <c r="F3" s="224" t="s">
        <v>389</v>
      </c>
      <c r="G3" s="224"/>
      <c r="H3" s="256" t="s">
        <v>220</v>
      </c>
    </row>
    <row r="4" spans="1:8" ht="63" customHeight="1">
      <c r="A4" s="257"/>
      <c r="B4" s="257"/>
      <c r="C4" s="257"/>
      <c r="D4" s="7" t="s">
        <v>188</v>
      </c>
      <c r="E4" s="7" t="s">
        <v>189</v>
      </c>
      <c r="F4" s="7" t="s">
        <v>188</v>
      </c>
      <c r="G4" s="7" t="s">
        <v>189</v>
      </c>
      <c r="H4" s="257"/>
    </row>
    <row r="5" spans="1:8" s="64" customFormat="1" ht="29.25" customHeight="1">
      <c r="A5" s="43">
        <v>1</v>
      </c>
      <c r="B5" s="43">
        <v>2</v>
      </c>
      <c r="C5" s="43">
        <v>3</v>
      </c>
      <c r="D5" s="43">
        <v>4</v>
      </c>
      <c r="E5" s="43">
        <v>5</v>
      </c>
      <c r="F5" s="43">
        <v>6</v>
      </c>
      <c r="G5" s="43">
        <v>7</v>
      </c>
      <c r="H5" s="43">
        <v>8</v>
      </c>
    </row>
    <row r="6" spans="1:8" s="64" customFormat="1" ht="24.95" customHeight="1">
      <c r="A6" s="63" t="s">
        <v>138</v>
      </c>
      <c r="B6" s="63"/>
      <c r="C6" s="43"/>
      <c r="D6" s="43"/>
      <c r="E6" s="43"/>
      <c r="F6" s="43"/>
      <c r="G6" s="43"/>
      <c r="H6" s="43"/>
    </row>
    <row r="7" spans="1:8" ht="75">
      <c r="A7" s="8" t="s">
        <v>434</v>
      </c>
      <c r="B7" s="7">
        <v>5000</v>
      </c>
      <c r="C7" s="109" t="s">
        <v>231</v>
      </c>
      <c r="D7" s="157">
        <f>('Осн. фін. пок.'!C36/'Осн. фін. пок.'!C34)*100</f>
        <v>52.005532503457808</v>
      </c>
      <c r="E7" s="157">
        <f>('Осн. фін. пок.'!D36/'Осн. фін. пок.'!D34)*100</f>
        <v>41.653247450348907</v>
      </c>
      <c r="F7" s="157">
        <f>('Осн. фін. пок.'!E36/'Осн. фін. пок.'!E34)*100</f>
        <v>42.198581560283685</v>
      </c>
      <c r="G7" s="157">
        <f>('Осн. фін. пок.'!F36/'Осн. фін. пок.'!F34)*100</f>
        <v>41.921858500527989</v>
      </c>
      <c r="H7" s="97"/>
    </row>
    <row r="8" spans="1:8" ht="75">
      <c r="A8" s="8" t="s">
        <v>435</v>
      </c>
      <c r="B8" s="7">
        <v>5010</v>
      </c>
      <c r="C8" s="109" t="s">
        <v>231</v>
      </c>
      <c r="D8" s="157">
        <f>('Осн. фін. пок.'!C51/'Осн. фін. пок.'!C34)*100</f>
        <v>13.001383125864455</v>
      </c>
      <c r="E8" s="157">
        <f>('Осн. фін. пок.'!D51/'Осн. фін. пок.'!D34)*100</f>
        <v>1.5566290928609889</v>
      </c>
      <c r="F8" s="157">
        <f>('Осн. фін. пок.'!E51/'Осн. фін. пок.'!E34)*100</f>
        <v>0.7092198581560234</v>
      </c>
      <c r="G8" s="157">
        <f>('Осн. фін. пок.'!F51/'Осн. фін. пок.'!F34)*100</f>
        <v>1.2671594508975756</v>
      </c>
      <c r="H8" s="97"/>
    </row>
    <row r="9" spans="1:8" ht="42.75" customHeight="1">
      <c r="A9" s="31" t="s">
        <v>436</v>
      </c>
      <c r="B9" s="7">
        <v>5020</v>
      </c>
      <c r="C9" s="109" t="s">
        <v>231</v>
      </c>
      <c r="D9" s="157">
        <f>('Осн. фін. пок.'!C66/'Осн. фін. пок.'!C142)*100</f>
        <v>19.132369299221338</v>
      </c>
      <c r="E9" s="157">
        <f>('Осн. фін. пок.'!D66/'Осн. фін. пок.'!D142)*100</f>
        <v>1.8575851393189087</v>
      </c>
      <c r="F9" s="157"/>
      <c r="G9" s="157"/>
      <c r="H9" s="97" t="s">
        <v>232</v>
      </c>
    </row>
    <row r="10" spans="1:8" ht="42.75" customHeight="1">
      <c r="A10" s="31" t="s">
        <v>437</v>
      </c>
      <c r="B10" s="7">
        <v>5030</v>
      </c>
      <c r="C10" s="109" t="s">
        <v>231</v>
      </c>
      <c r="D10" s="157">
        <f>('Осн. фін. пок.'!C66/'Осн. фін. пок.'!C148)*100</f>
        <v>21.078431372549002</v>
      </c>
      <c r="E10" s="157">
        <f>('Осн. фін. пок.'!D66/'Осн. фін. пок.'!D148)*100</f>
        <v>2.2058823529412042</v>
      </c>
      <c r="F10" s="157"/>
      <c r="G10" s="157"/>
      <c r="H10" s="97"/>
    </row>
    <row r="11" spans="1:8" ht="75">
      <c r="A11" s="31" t="s">
        <v>438</v>
      </c>
      <c r="B11" s="7">
        <v>5040</v>
      </c>
      <c r="C11" s="109" t="s">
        <v>231</v>
      </c>
      <c r="D11" s="157">
        <f>('Осн. фін. пок.'!C66/'Осн. фін. пок.'!C34)*100</f>
        <v>11.894882434301511</v>
      </c>
      <c r="E11" s="157">
        <f>('Осн. фін. пок.'!D66/'Осн. фін. пок.'!D34)*100</f>
        <v>0.96618357487923912</v>
      </c>
      <c r="F11" s="157">
        <f>('Осн. фін. пок.'!E66/'Осн. фін. пок.'!E34)*100</f>
        <v>0.23640661938533775</v>
      </c>
      <c r="G11" s="157">
        <f>('Осн. фін. пок.'!F66/'Осн. фін. пок.'!F34)*100</f>
        <v>0.73917634635692109</v>
      </c>
      <c r="H11" s="97" t="s">
        <v>233</v>
      </c>
    </row>
    <row r="12" spans="1:8" ht="24.95" customHeight="1">
      <c r="A12" s="63" t="s">
        <v>140</v>
      </c>
      <c r="B12" s="7"/>
      <c r="C12" s="110"/>
      <c r="D12" s="96"/>
      <c r="E12" s="96"/>
      <c r="F12" s="96"/>
      <c r="G12" s="96"/>
      <c r="H12" s="97"/>
    </row>
    <row r="13" spans="1:8" ht="56.25">
      <c r="A13" s="97" t="s">
        <v>391</v>
      </c>
      <c r="B13" s="7">
        <v>5100</v>
      </c>
      <c r="C13" s="109"/>
      <c r="D13" s="157">
        <f>('Осн. фін. пок.'!C143+'Осн. фін. пок.'!C144)/'Осн. фін. пок.'!C51</f>
        <v>0.44148936170212766</v>
      </c>
      <c r="E13" s="157">
        <f>('Осн. фін. пок.'!D143+'Осн. фін. пок.'!D144)/'Осн. фін. пок.'!D51</f>
        <v>5.275862068965476</v>
      </c>
      <c r="F13" s="157">
        <f>('Осн. фін. пок.'!E143+'Осн. фін. пок.'!E144)/'Осн. фін. пок.'!E51</f>
        <v>0</v>
      </c>
      <c r="G13" s="157"/>
      <c r="H13" s="97"/>
    </row>
    <row r="14" spans="1:8" s="64" customFormat="1" ht="75">
      <c r="A14" s="97" t="s">
        <v>418</v>
      </c>
      <c r="B14" s="7">
        <v>5110</v>
      </c>
      <c r="C14" s="109" t="s">
        <v>135</v>
      </c>
      <c r="D14" s="157">
        <f>'Осн. фін. пок.'!C148/('Осн. фін. пок.'!C143+'Осн. фін. пок.'!C144)</f>
        <v>9.8313253012048172</v>
      </c>
      <c r="E14" s="157">
        <f>'Осн. фін. пок.'!D148/('Осн. фін. пок.'!D143+'Осн. фін. пок.'!D144)</f>
        <v>5.333333333333333</v>
      </c>
      <c r="F14" s="157"/>
      <c r="G14" s="157"/>
      <c r="H14" s="97" t="s">
        <v>234</v>
      </c>
    </row>
    <row r="15" spans="1:8" s="64" customFormat="1" ht="56.25">
      <c r="A15" s="97" t="s">
        <v>419</v>
      </c>
      <c r="B15" s="7">
        <v>5120</v>
      </c>
      <c r="C15" s="109" t="s">
        <v>135</v>
      </c>
      <c r="D15" s="157">
        <f>'Осн. фін. пок.'!C140/'Осн. фін. пок.'!C144</f>
        <v>4.0843373493975896</v>
      </c>
      <c r="E15" s="157">
        <f>'Осн. фін. пок.'!D140/'Осн. фін. пок.'!D144</f>
        <v>2.7777777777777777</v>
      </c>
      <c r="F15" s="157"/>
      <c r="G15" s="157"/>
      <c r="H15" s="97" t="s">
        <v>236</v>
      </c>
    </row>
    <row r="16" spans="1:8" ht="24.95" customHeight="1">
      <c r="A16" s="63" t="s">
        <v>139</v>
      </c>
      <c r="B16" s="7"/>
      <c r="C16" s="109"/>
      <c r="D16" s="96"/>
      <c r="E16" s="96"/>
      <c r="F16" s="96"/>
      <c r="G16" s="96"/>
      <c r="H16" s="97"/>
    </row>
    <row r="17" spans="1:11" ht="42.75" customHeight="1">
      <c r="A17" s="97" t="s">
        <v>420</v>
      </c>
      <c r="B17" s="7">
        <v>5200</v>
      </c>
      <c r="C17" s="109"/>
      <c r="D17" s="157">
        <f>'Осн. фін. пок.'!C117/'Осн. фін. пок.'!C78</f>
        <v>0</v>
      </c>
      <c r="E17" s="157">
        <f>'Осн. фін. пок.'!D117/'Осн. фін. пок.'!D78</f>
        <v>0</v>
      </c>
      <c r="F17" s="157">
        <f>'Осн. фін. пок.'!E117/'Осн. фін. пок.'!E78</f>
        <v>0</v>
      </c>
      <c r="G17" s="157">
        <f>'Осн. фін. пок.'!F117/'Осн. фін. пок.'!F78</f>
        <v>0</v>
      </c>
      <c r="H17" s="97"/>
    </row>
    <row r="18" spans="1:11" ht="112.5">
      <c r="A18" s="97" t="s">
        <v>421</v>
      </c>
      <c r="B18" s="7">
        <v>5210</v>
      </c>
      <c r="C18" s="109"/>
      <c r="D18" s="157">
        <f>'Осн. фін. пок.'!C117/'Осн. фін. пок.'!C34</f>
        <v>0</v>
      </c>
      <c r="E18" s="157">
        <f>'Осн. фін. пок.'!D117/'Осн. фін. пок.'!D34</f>
        <v>0</v>
      </c>
      <c r="F18" s="157">
        <f>'Осн. фін. пок.'!E117/'Осн. фін. пок.'!E34</f>
        <v>0</v>
      </c>
      <c r="G18" s="157">
        <f>'Осн. фін. пок.'!F117/'Осн. фін. пок.'!F34</f>
        <v>0</v>
      </c>
      <c r="H18" s="97"/>
    </row>
    <row r="19" spans="1:11" ht="56.25">
      <c r="A19" s="97" t="s">
        <v>422</v>
      </c>
      <c r="B19" s="7">
        <v>5220</v>
      </c>
      <c r="C19" s="109" t="s">
        <v>340</v>
      </c>
      <c r="D19" s="157"/>
      <c r="E19" s="157">
        <f>'Осн. фін. пок.'!D139/'Осн. фін. пок.'!D138</f>
        <v>0.47842761265580058</v>
      </c>
      <c r="F19" s="157"/>
      <c r="G19" s="157"/>
      <c r="H19" s="97" t="s">
        <v>235</v>
      </c>
    </row>
    <row r="20" spans="1:11" ht="24.95" customHeight="1">
      <c r="A20" s="63" t="s">
        <v>226</v>
      </c>
      <c r="B20" s="7"/>
      <c r="C20" s="109"/>
      <c r="D20" s="96"/>
      <c r="E20" s="96"/>
      <c r="F20" s="96"/>
      <c r="G20" s="96"/>
      <c r="H20" s="97"/>
    </row>
    <row r="21" spans="1:11" ht="93.75">
      <c r="A21" s="31" t="s">
        <v>238</v>
      </c>
      <c r="B21" s="7">
        <v>5300</v>
      </c>
      <c r="C21" s="109"/>
      <c r="D21" s="96"/>
      <c r="E21" s="96"/>
      <c r="F21" s="96"/>
      <c r="G21" s="96"/>
      <c r="H21" s="99"/>
    </row>
    <row r="26" spans="1:11" ht="20.25">
      <c r="K26" s="98"/>
    </row>
    <row r="27" spans="1:11" s="3" customFormat="1" ht="27.75" customHeight="1">
      <c r="A27" s="56" t="s">
        <v>448</v>
      </c>
      <c r="B27" s="1"/>
      <c r="C27" s="237" t="s">
        <v>170</v>
      </c>
      <c r="D27" s="237"/>
      <c r="E27" s="81"/>
      <c r="F27" s="25"/>
      <c r="G27" s="25"/>
      <c r="H27" s="44" t="s">
        <v>451</v>
      </c>
    </row>
    <row r="28" spans="1:11" s="2" customFormat="1" ht="18.75">
      <c r="A28" s="208" t="s">
        <v>223</v>
      </c>
      <c r="B28" s="3"/>
      <c r="C28" s="239" t="s">
        <v>73</v>
      </c>
      <c r="D28" s="239"/>
      <c r="E28" s="3"/>
      <c r="F28" s="235" t="s">
        <v>459</v>
      </c>
      <c r="G28" s="235"/>
      <c r="H28" s="235"/>
    </row>
  </sheetData>
  <mergeCells count="10">
    <mergeCell ref="C27:D27"/>
    <mergeCell ref="C28:D28"/>
    <mergeCell ref="F28:H28"/>
    <mergeCell ref="A1:H1"/>
    <mergeCell ref="A3:A4"/>
    <mergeCell ref="B3:B4"/>
    <mergeCell ref="C3:C4"/>
    <mergeCell ref="D3:E3"/>
    <mergeCell ref="F3:G3"/>
    <mergeCell ref="H3:H4"/>
  </mergeCells>
  <phoneticPr fontId="3" type="noConversion"/>
  <pageMargins left="0.78740157480314965" right="0.39370078740157483" top="0.78740157480314965" bottom="0.78740157480314965" header="0.51181102362204722" footer="0.31496062992125984"/>
  <pageSetup paperSize="9" scale="42" orientation="landscape" r:id="rId1"/>
  <headerFooter alignWithMargins="0">
    <oddHeader>&amp;C&amp;"Times New Roman,обычный"&amp;14
&amp;18 &amp;14 12&amp;R
&amp;"Times New Roman,обычный"&amp;14Продовження додатка 3
Таблиця  5</oddHeader>
  </headerFooter>
  <ignoredErrors>
    <ignoredError sqref="D7:E7 E19 E9 E10 D11:E11 D13:F13 E14 E15 F11:G11 D8:F8 G7:G8 F7 D18:E18 F17:F18 D17:E17 G17:G18" evalError="1"/>
  </ignoredErrors>
</worksheet>
</file>

<file path=xl/worksheets/sheet7.xml><?xml version="1.0" encoding="utf-8"?>
<worksheet xmlns="http://schemas.openxmlformats.org/spreadsheetml/2006/main" xmlns:r="http://schemas.openxmlformats.org/officeDocument/2006/relationships">
  <sheetPr enableFormatConditionsCalculation="0">
    <tabColor indexed="43"/>
  </sheetPr>
  <dimension ref="A1:O89"/>
  <sheetViews>
    <sheetView topLeftCell="C16" zoomScale="75" zoomScaleNormal="60" zoomScaleSheetLayoutView="65" workbookViewId="0">
      <selection activeCell="E8" sqref="E8"/>
    </sheetView>
  </sheetViews>
  <sheetFormatPr defaultRowHeight="18.75"/>
  <cols>
    <col min="1" max="1" width="44.85546875" style="2" customWidth="1"/>
    <col min="2" max="2" width="13.5703125" style="21" customWidth="1"/>
    <col min="3" max="3" width="18.5703125" style="2" customWidth="1"/>
    <col min="4" max="4" width="16.140625" style="2" customWidth="1"/>
    <col min="5" max="5" width="15.42578125" style="2" customWidth="1"/>
    <col min="6" max="6" width="16.5703125" style="2" customWidth="1"/>
    <col min="7" max="7" width="15.28515625" style="2" customWidth="1"/>
    <col min="8" max="8" width="16.5703125" style="2" customWidth="1"/>
    <col min="9" max="9" width="16.140625" style="2" customWidth="1"/>
    <col min="10" max="10" width="16.42578125" style="2" customWidth="1"/>
    <col min="11" max="11" width="16.5703125" style="2" customWidth="1"/>
    <col min="12" max="12" width="16.85546875" style="2" customWidth="1"/>
    <col min="13" max="15" width="16.7109375" style="2" customWidth="1"/>
    <col min="16" max="16384" width="9.140625" style="2"/>
  </cols>
  <sheetData>
    <row r="1" spans="1:15">
      <c r="A1" s="316" t="s">
        <v>108</v>
      </c>
      <c r="B1" s="316"/>
      <c r="C1" s="316"/>
      <c r="D1" s="316"/>
      <c r="E1" s="316"/>
      <c r="F1" s="316"/>
      <c r="G1" s="316"/>
      <c r="H1" s="316"/>
      <c r="I1" s="316"/>
      <c r="J1" s="316"/>
      <c r="K1" s="316"/>
      <c r="L1" s="316"/>
      <c r="M1" s="316"/>
      <c r="N1" s="316"/>
      <c r="O1" s="316"/>
    </row>
    <row r="2" spans="1:15">
      <c r="A2" s="316" t="s">
        <v>450</v>
      </c>
      <c r="B2" s="316"/>
      <c r="C2" s="316"/>
      <c r="D2" s="316"/>
      <c r="E2" s="316"/>
      <c r="F2" s="316"/>
      <c r="G2" s="316"/>
      <c r="H2" s="316"/>
      <c r="I2" s="316"/>
      <c r="J2" s="316"/>
      <c r="K2" s="316"/>
      <c r="L2" s="316"/>
      <c r="M2" s="316"/>
      <c r="N2" s="316"/>
      <c r="O2" s="316"/>
    </row>
    <row r="3" spans="1:15">
      <c r="A3" s="324" t="s">
        <v>440</v>
      </c>
      <c r="B3" s="234"/>
      <c r="C3" s="234"/>
      <c r="D3" s="234"/>
      <c r="E3" s="234"/>
      <c r="F3" s="234"/>
      <c r="G3" s="234"/>
      <c r="H3" s="234"/>
      <c r="I3" s="234"/>
      <c r="J3" s="234"/>
      <c r="K3" s="234"/>
      <c r="L3" s="234"/>
      <c r="M3" s="234"/>
      <c r="N3" s="234"/>
      <c r="O3" s="234"/>
    </row>
    <row r="4" spans="1:15">
      <c r="A4" s="239" t="s">
        <v>119</v>
      </c>
      <c r="B4" s="239"/>
      <c r="C4" s="239"/>
      <c r="D4" s="239"/>
      <c r="E4" s="239"/>
      <c r="F4" s="239"/>
      <c r="G4" s="239"/>
      <c r="H4" s="239"/>
      <c r="I4" s="239"/>
      <c r="J4" s="239"/>
      <c r="K4" s="239"/>
      <c r="L4" s="239"/>
      <c r="M4" s="239"/>
      <c r="N4" s="239"/>
      <c r="O4" s="239"/>
    </row>
    <row r="5" spans="1:15" ht="24.95" customHeight="1">
      <c r="A5" s="292" t="s">
        <v>288</v>
      </c>
      <c r="B5" s="292"/>
      <c r="C5" s="292"/>
      <c r="D5" s="292"/>
      <c r="E5" s="292"/>
      <c r="F5" s="292"/>
      <c r="G5" s="292"/>
      <c r="H5" s="292"/>
      <c r="I5" s="292"/>
      <c r="J5" s="292"/>
      <c r="K5" s="292"/>
      <c r="L5" s="292"/>
      <c r="M5" s="292"/>
      <c r="N5" s="292"/>
      <c r="O5" s="292"/>
    </row>
    <row r="6" spans="1:15" ht="9" customHeight="1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>
      <c r="A7" s="325" t="s">
        <v>221</v>
      </c>
      <c r="B7" s="325"/>
      <c r="C7" s="325"/>
      <c r="D7" s="325"/>
      <c r="E7" s="325"/>
      <c r="F7" s="325"/>
      <c r="G7" s="325"/>
      <c r="H7" s="325"/>
      <c r="I7" s="325"/>
      <c r="J7" s="325"/>
      <c r="K7" s="325"/>
      <c r="L7" s="325"/>
      <c r="M7" s="325"/>
      <c r="N7" s="325"/>
      <c r="O7" s="325"/>
    </row>
    <row r="8" spans="1:15" ht="12.75" customHeight="1">
      <c r="B8" s="2"/>
    </row>
    <row r="9" spans="1:15" s="3" customFormat="1" ht="53.25" customHeight="1">
      <c r="A9" s="224" t="s">
        <v>201</v>
      </c>
      <c r="B9" s="224"/>
      <c r="C9" s="289" t="s">
        <v>359</v>
      </c>
      <c r="D9" s="289"/>
      <c r="E9" s="290"/>
      <c r="F9" s="288" t="s">
        <v>360</v>
      </c>
      <c r="G9" s="289"/>
      <c r="H9" s="290"/>
      <c r="I9" s="224" t="s">
        <v>361</v>
      </c>
      <c r="J9" s="224"/>
      <c r="K9" s="224"/>
      <c r="L9" s="224" t="s">
        <v>357</v>
      </c>
      <c r="M9" s="224"/>
      <c r="N9" s="288" t="s">
        <v>358</v>
      </c>
      <c r="O9" s="290"/>
    </row>
    <row r="10" spans="1:15" s="3" customFormat="1" ht="17.25" customHeight="1">
      <c r="A10" s="224">
        <v>1</v>
      </c>
      <c r="B10" s="224"/>
      <c r="C10" s="289">
        <v>2</v>
      </c>
      <c r="D10" s="289"/>
      <c r="E10" s="290"/>
      <c r="F10" s="288">
        <v>3</v>
      </c>
      <c r="G10" s="289"/>
      <c r="H10" s="290"/>
      <c r="I10" s="224">
        <v>4</v>
      </c>
      <c r="J10" s="224"/>
      <c r="K10" s="224"/>
      <c r="L10" s="288">
        <v>5</v>
      </c>
      <c r="M10" s="290"/>
      <c r="N10" s="224">
        <v>6</v>
      </c>
      <c r="O10" s="224"/>
    </row>
    <row r="11" spans="1:15" s="3" customFormat="1" ht="95.25" customHeight="1">
      <c r="A11" s="240" t="s">
        <v>367</v>
      </c>
      <c r="B11" s="240"/>
      <c r="C11" s="326">
        <v>3</v>
      </c>
      <c r="D11" s="327"/>
      <c r="E11" s="328"/>
      <c r="F11" s="326">
        <v>4</v>
      </c>
      <c r="G11" s="327"/>
      <c r="H11" s="328"/>
      <c r="I11" s="326">
        <v>3</v>
      </c>
      <c r="J11" s="327"/>
      <c r="K11" s="328"/>
      <c r="L11" s="283">
        <f>I11-F11</f>
        <v>-1</v>
      </c>
      <c r="M11" s="283"/>
      <c r="N11" s="280">
        <f>(I11/F11)*100</f>
        <v>75</v>
      </c>
      <c r="O11" s="281"/>
    </row>
    <row r="12" spans="1:15" s="3" customFormat="1">
      <c r="A12" s="277" t="s">
        <v>205</v>
      </c>
      <c r="B12" s="277"/>
      <c r="C12" s="321">
        <v>1</v>
      </c>
      <c r="D12" s="322"/>
      <c r="E12" s="323"/>
      <c r="F12" s="321">
        <v>1</v>
      </c>
      <c r="G12" s="322"/>
      <c r="H12" s="323"/>
      <c r="I12" s="321">
        <v>1</v>
      </c>
      <c r="J12" s="322"/>
      <c r="K12" s="323"/>
      <c r="L12" s="282">
        <f t="shared" ref="L12:L26" si="0">I12-F12</f>
        <v>0</v>
      </c>
      <c r="M12" s="282"/>
      <c r="N12" s="278">
        <f t="shared" ref="N12:N26" si="1">(I12/F12)*100</f>
        <v>100</v>
      </c>
      <c r="O12" s="279"/>
    </row>
    <row r="13" spans="1:15" s="3" customFormat="1">
      <c r="A13" s="277" t="s">
        <v>204</v>
      </c>
      <c r="B13" s="277"/>
      <c r="C13" s="321"/>
      <c r="D13" s="322"/>
      <c r="E13" s="323"/>
      <c r="F13" s="321"/>
      <c r="G13" s="322"/>
      <c r="H13" s="323"/>
      <c r="I13" s="321"/>
      <c r="J13" s="322"/>
      <c r="K13" s="323"/>
      <c r="L13" s="282">
        <f t="shared" si="0"/>
        <v>0</v>
      </c>
      <c r="M13" s="282"/>
      <c r="N13" s="278"/>
      <c r="O13" s="279"/>
    </row>
    <row r="14" spans="1:15" s="3" customFormat="1">
      <c r="A14" s="277" t="s">
        <v>206</v>
      </c>
      <c r="B14" s="277"/>
      <c r="C14" s="321">
        <v>2</v>
      </c>
      <c r="D14" s="322"/>
      <c r="E14" s="323"/>
      <c r="F14" s="321">
        <v>3</v>
      </c>
      <c r="G14" s="322"/>
      <c r="H14" s="323"/>
      <c r="I14" s="321">
        <v>2</v>
      </c>
      <c r="J14" s="322"/>
      <c r="K14" s="323"/>
      <c r="L14" s="282">
        <f t="shared" si="0"/>
        <v>-1</v>
      </c>
      <c r="M14" s="282"/>
      <c r="N14" s="278">
        <f t="shared" si="1"/>
        <v>66.666666666666657</v>
      </c>
      <c r="O14" s="279"/>
    </row>
    <row r="15" spans="1:15" s="3" customFormat="1" ht="37.5" customHeight="1">
      <c r="A15" s="240" t="s">
        <v>423</v>
      </c>
      <c r="B15" s="240"/>
      <c r="C15" s="265">
        <v>33.799999999999997</v>
      </c>
      <c r="D15" s="266"/>
      <c r="E15" s="267"/>
      <c r="F15" s="265">
        <v>63.4</v>
      </c>
      <c r="G15" s="266"/>
      <c r="H15" s="267"/>
      <c r="I15" s="265">
        <f>SUM(I16:I18)</f>
        <v>60.1</v>
      </c>
      <c r="J15" s="266"/>
      <c r="K15" s="267"/>
      <c r="L15" s="283">
        <f t="shared" si="0"/>
        <v>-3.2999999999999972</v>
      </c>
      <c r="M15" s="283"/>
      <c r="N15" s="280">
        <f t="shared" si="1"/>
        <v>94.794952681388011</v>
      </c>
      <c r="O15" s="281"/>
    </row>
    <row r="16" spans="1:15" s="3" customFormat="1">
      <c r="A16" s="277" t="s">
        <v>205</v>
      </c>
      <c r="B16" s="277"/>
      <c r="C16" s="258">
        <v>22.4</v>
      </c>
      <c r="D16" s="259"/>
      <c r="E16" s="260"/>
      <c r="F16" s="258">
        <v>37.6</v>
      </c>
      <c r="G16" s="259"/>
      <c r="H16" s="260"/>
      <c r="I16" s="258">
        <v>42</v>
      </c>
      <c r="J16" s="259"/>
      <c r="K16" s="260"/>
      <c r="L16" s="282">
        <f t="shared" si="0"/>
        <v>4.3999999999999986</v>
      </c>
      <c r="M16" s="282"/>
      <c r="N16" s="278">
        <f t="shared" si="1"/>
        <v>111.70212765957446</v>
      </c>
      <c r="O16" s="279"/>
    </row>
    <row r="17" spans="1:15" s="3" customFormat="1">
      <c r="A17" s="277" t="s">
        <v>204</v>
      </c>
      <c r="B17" s="277"/>
      <c r="C17" s="258"/>
      <c r="D17" s="259"/>
      <c r="E17" s="260"/>
      <c r="F17" s="258"/>
      <c r="G17" s="259"/>
      <c r="H17" s="260"/>
      <c r="I17" s="258"/>
      <c r="J17" s="259"/>
      <c r="K17" s="260"/>
      <c r="L17" s="282">
        <f t="shared" si="0"/>
        <v>0</v>
      </c>
      <c r="M17" s="282"/>
      <c r="N17" s="278"/>
      <c r="O17" s="279"/>
    </row>
    <row r="18" spans="1:15" s="3" customFormat="1">
      <c r="A18" s="277" t="s">
        <v>206</v>
      </c>
      <c r="B18" s="277"/>
      <c r="C18" s="258">
        <v>11.4</v>
      </c>
      <c r="D18" s="259"/>
      <c r="E18" s="260"/>
      <c r="F18" s="258">
        <v>25.8</v>
      </c>
      <c r="G18" s="259"/>
      <c r="H18" s="260"/>
      <c r="I18" s="258">
        <v>18.100000000000001</v>
      </c>
      <c r="J18" s="259"/>
      <c r="K18" s="260"/>
      <c r="L18" s="282">
        <f t="shared" si="0"/>
        <v>-7.6999999999999993</v>
      </c>
      <c r="M18" s="282"/>
      <c r="N18" s="278">
        <f t="shared" si="1"/>
        <v>70.15503875968993</v>
      </c>
      <c r="O18" s="279"/>
    </row>
    <row r="19" spans="1:15" s="3" customFormat="1" ht="36" customHeight="1">
      <c r="A19" s="240" t="s">
        <v>424</v>
      </c>
      <c r="B19" s="240"/>
      <c r="C19" s="265">
        <v>33.799999999999997</v>
      </c>
      <c r="D19" s="266"/>
      <c r="E19" s="267"/>
      <c r="F19" s="265">
        <f>'Осн. фін. пок.'!E76</f>
        <v>63.4</v>
      </c>
      <c r="G19" s="266"/>
      <c r="H19" s="267"/>
      <c r="I19" s="265">
        <f>'Осн. фін. пок.'!F76</f>
        <v>60.1</v>
      </c>
      <c r="J19" s="266"/>
      <c r="K19" s="267"/>
      <c r="L19" s="283">
        <f t="shared" si="0"/>
        <v>-3.2999999999999972</v>
      </c>
      <c r="M19" s="283"/>
      <c r="N19" s="280">
        <f t="shared" si="1"/>
        <v>94.794952681388011</v>
      </c>
      <c r="O19" s="281"/>
    </row>
    <row r="20" spans="1:15" s="3" customFormat="1">
      <c r="A20" s="277" t="s">
        <v>205</v>
      </c>
      <c r="B20" s="277"/>
      <c r="C20" s="258">
        <v>22.4</v>
      </c>
      <c r="D20" s="259"/>
      <c r="E20" s="260"/>
      <c r="F20" s="258">
        <v>37.6</v>
      </c>
      <c r="G20" s="259"/>
      <c r="H20" s="260"/>
      <c r="I20" s="258">
        <v>42</v>
      </c>
      <c r="J20" s="259"/>
      <c r="K20" s="260"/>
      <c r="L20" s="282">
        <f t="shared" si="0"/>
        <v>4.3999999999999986</v>
      </c>
      <c r="M20" s="282"/>
      <c r="N20" s="278">
        <f t="shared" si="1"/>
        <v>111.70212765957446</v>
      </c>
      <c r="O20" s="279"/>
    </row>
    <row r="21" spans="1:15" s="3" customFormat="1">
      <c r="A21" s="277" t="s">
        <v>204</v>
      </c>
      <c r="B21" s="277"/>
      <c r="C21" s="258"/>
      <c r="D21" s="259"/>
      <c r="E21" s="260"/>
      <c r="F21" s="258"/>
      <c r="G21" s="259"/>
      <c r="H21" s="260"/>
      <c r="I21" s="258"/>
      <c r="J21" s="259"/>
      <c r="K21" s="260"/>
      <c r="L21" s="282">
        <f t="shared" si="0"/>
        <v>0</v>
      </c>
      <c r="M21" s="282"/>
      <c r="N21" s="278"/>
      <c r="O21" s="279"/>
    </row>
    <row r="22" spans="1:15" s="3" customFormat="1">
      <c r="A22" s="277" t="s">
        <v>206</v>
      </c>
      <c r="B22" s="277"/>
      <c r="C22" s="258">
        <v>11.4</v>
      </c>
      <c r="D22" s="259"/>
      <c r="E22" s="260"/>
      <c r="F22" s="258">
        <v>25.8</v>
      </c>
      <c r="G22" s="259"/>
      <c r="H22" s="260"/>
      <c r="I22" s="258">
        <v>18.100000000000001</v>
      </c>
      <c r="J22" s="259"/>
      <c r="K22" s="260"/>
      <c r="L22" s="282">
        <f t="shared" si="0"/>
        <v>-7.6999999999999993</v>
      </c>
      <c r="M22" s="282"/>
      <c r="N22" s="278">
        <f t="shared" si="1"/>
        <v>70.15503875968993</v>
      </c>
      <c r="O22" s="279"/>
    </row>
    <row r="23" spans="1:15" s="3" customFormat="1" ht="56.25" customHeight="1">
      <c r="A23" s="240" t="s">
        <v>425</v>
      </c>
      <c r="B23" s="240"/>
      <c r="C23" s="265">
        <f>(C19/C11)/3*1000</f>
        <v>3755.5555555555552</v>
      </c>
      <c r="D23" s="266"/>
      <c r="E23" s="267"/>
      <c r="F23" s="265">
        <v>5281.25</v>
      </c>
      <c r="G23" s="266"/>
      <c r="H23" s="267"/>
      <c r="I23" s="265">
        <f>(I19/I11)/3*1000</f>
        <v>6677.7777777777783</v>
      </c>
      <c r="J23" s="266"/>
      <c r="K23" s="267"/>
      <c r="L23" s="283">
        <f t="shared" si="0"/>
        <v>1396.5277777777783</v>
      </c>
      <c r="M23" s="283"/>
      <c r="N23" s="280">
        <f t="shared" si="1"/>
        <v>126.44312952005261</v>
      </c>
      <c r="O23" s="281"/>
    </row>
    <row r="24" spans="1:15" s="3" customFormat="1">
      <c r="A24" s="277" t="s">
        <v>205</v>
      </c>
      <c r="B24" s="277"/>
      <c r="C24" s="268">
        <f>(C20/C12)/3*1000</f>
        <v>7466.6666666666661</v>
      </c>
      <c r="D24" s="269"/>
      <c r="E24" s="270"/>
      <c r="F24" s="268">
        <v>12525</v>
      </c>
      <c r="G24" s="269"/>
      <c r="H24" s="270"/>
      <c r="I24" s="268">
        <f>(I20/I12)/3*1000</f>
        <v>14000</v>
      </c>
      <c r="J24" s="269"/>
      <c r="K24" s="270"/>
      <c r="L24" s="282">
        <f t="shared" si="0"/>
        <v>1475</v>
      </c>
      <c r="M24" s="282"/>
      <c r="N24" s="278">
        <f t="shared" si="1"/>
        <v>111.77644710578842</v>
      </c>
      <c r="O24" s="279"/>
    </row>
    <row r="25" spans="1:15" s="3" customFormat="1">
      <c r="A25" s="277" t="s">
        <v>204</v>
      </c>
      <c r="B25" s="277"/>
      <c r="C25" s="268"/>
      <c r="D25" s="269"/>
      <c r="E25" s="270"/>
      <c r="F25" s="268"/>
      <c r="G25" s="269"/>
      <c r="H25" s="270"/>
      <c r="I25" s="268"/>
      <c r="J25" s="269"/>
      <c r="K25" s="270"/>
      <c r="L25" s="282">
        <f t="shared" si="0"/>
        <v>0</v>
      </c>
      <c r="M25" s="282"/>
      <c r="N25" s="278"/>
      <c r="O25" s="279"/>
    </row>
    <row r="26" spans="1:15" s="3" customFormat="1">
      <c r="A26" s="277" t="s">
        <v>206</v>
      </c>
      <c r="B26" s="277"/>
      <c r="C26" s="268">
        <f>(C22/C14)/3*1000</f>
        <v>1900.0000000000002</v>
      </c>
      <c r="D26" s="269"/>
      <c r="E26" s="270"/>
      <c r="F26" s="268">
        <f>(F22/F14)/3*1000</f>
        <v>2866.6666666666665</v>
      </c>
      <c r="G26" s="269"/>
      <c r="H26" s="270"/>
      <c r="I26" s="268">
        <f>(I22/I14)/3*1000</f>
        <v>3016.666666666667</v>
      </c>
      <c r="J26" s="269"/>
      <c r="K26" s="270"/>
      <c r="L26" s="282">
        <f t="shared" si="0"/>
        <v>150.00000000000045</v>
      </c>
      <c r="M26" s="282"/>
      <c r="N26" s="278">
        <f t="shared" si="1"/>
        <v>105.23255813953489</v>
      </c>
      <c r="O26" s="279"/>
    </row>
    <row r="27" spans="1:15" s="3" customFormat="1" ht="13.5" customHeight="1">
      <c r="A27" s="28"/>
      <c r="B27" s="28"/>
      <c r="C27" s="28"/>
      <c r="D27" s="105"/>
      <c r="E27" s="105"/>
      <c r="F27" s="105"/>
      <c r="G27" s="105"/>
      <c r="H27" s="105"/>
      <c r="I27" s="105"/>
      <c r="J27" s="105"/>
      <c r="K27" s="105"/>
      <c r="L27" s="105"/>
      <c r="M27" s="105"/>
      <c r="N27" s="108"/>
      <c r="O27" s="108"/>
    </row>
    <row r="28" spans="1:15">
      <c r="A28" s="329" t="s">
        <v>426</v>
      </c>
      <c r="B28" s="329"/>
      <c r="C28" s="329"/>
      <c r="D28" s="329"/>
      <c r="E28" s="329"/>
      <c r="F28" s="329"/>
      <c r="G28" s="329"/>
      <c r="H28" s="329"/>
      <c r="I28" s="329"/>
      <c r="J28" s="329"/>
      <c r="K28" s="329"/>
      <c r="L28" s="329"/>
      <c r="M28" s="329"/>
      <c r="N28" s="329"/>
      <c r="O28" s="329"/>
    </row>
    <row r="29" spans="1:15" ht="11.25" customHeight="1">
      <c r="A29" s="24"/>
      <c r="B29" s="24"/>
      <c r="C29" s="24"/>
      <c r="D29" s="24"/>
      <c r="E29" s="24"/>
      <c r="F29" s="24"/>
      <c r="G29" s="24"/>
      <c r="H29" s="24"/>
      <c r="I29" s="24"/>
    </row>
    <row r="30" spans="1:15" ht="30.75" customHeight="1">
      <c r="A30" s="292" t="s">
        <v>207</v>
      </c>
      <c r="B30" s="292"/>
      <c r="C30" s="292"/>
      <c r="D30" s="292"/>
      <c r="E30" s="292"/>
      <c r="F30" s="292"/>
      <c r="G30" s="292"/>
      <c r="H30" s="292"/>
      <c r="I30" s="292"/>
      <c r="J30" s="292"/>
      <c r="K30" s="292"/>
      <c r="L30" s="292"/>
      <c r="M30" s="292"/>
      <c r="N30" s="292"/>
      <c r="O30" s="292"/>
    </row>
    <row r="31" spans="1:15" ht="12.75" customHeight="1"/>
    <row r="32" spans="1:15" ht="24.95" customHeight="1">
      <c r="A32" s="39" t="s">
        <v>120</v>
      </c>
      <c r="B32" s="309" t="s">
        <v>227</v>
      </c>
      <c r="C32" s="315"/>
      <c r="D32" s="315"/>
      <c r="E32" s="315"/>
      <c r="F32" s="233" t="s">
        <v>79</v>
      </c>
      <c r="G32" s="233"/>
      <c r="H32" s="233"/>
      <c r="I32" s="233"/>
      <c r="J32" s="233"/>
      <c r="K32" s="233"/>
      <c r="L32" s="233"/>
      <c r="M32" s="233"/>
      <c r="N32" s="233"/>
      <c r="O32" s="233"/>
    </row>
    <row r="33" spans="1:15" ht="17.25" customHeight="1">
      <c r="A33" s="39">
        <v>1</v>
      </c>
      <c r="B33" s="309">
        <v>2</v>
      </c>
      <c r="C33" s="315"/>
      <c r="D33" s="315"/>
      <c r="E33" s="315"/>
      <c r="F33" s="233">
        <v>3</v>
      </c>
      <c r="G33" s="233"/>
      <c r="H33" s="233"/>
      <c r="I33" s="233"/>
      <c r="J33" s="233"/>
      <c r="K33" s="233"/>
      <c r="L33" s="233"/>
      <c r="M33" s="233"/>
      <c r="N33" s="233"/>
      <c r="O33" s="233"/>
    </row>
    <row r="34" spans="1:15" ht="39" customHeight="1">
      <c r="A34" s="202">
        <v>33467090</v>
      </c>
      <c r="B34" s="318" t="s">
        <v>440</v>
      </c>
      <c r="C34" s="319"/>
      <c r="D34" s="319"/>
      <c r="E34" s="319"/>
      <c r="F34" s="320" t="s">
        <v>444</v>
      </c>
      <c r="G34" s="284"/>
      <c r="H34" s="284"/>
      <c r="I34" s="284"/>
      <c r="J34" s="284"/>
      <c r="K34" s="284"/>
      <c r="L34" s="284"/>
      <c r="M34" s="284"/>
      <c r="N34" s="284"/>
      <c r="O34" s="284"/>
    </row>
    <row r="35" spans="1:15" ht="20.100000000000001" customHeight="1">
      <c r="A35" s="100"/>
      <c r="B35" s="261"/>
      <c r="C35" s="317"/>
      <c r="D35" s="317"/>
      <c r="E35" s="317"/>
      <c r="F35" s="284"/>
      <c r="G35" s="284"/>
      <c r="H35" s="284"/>
      <c r="I35" s="284"/>
      <c r="J35" s="284"/>
      <c r="K35" s="284"/>
      <c r="L35" s="284"/>
      <c r="M35" s="284"/>
      <c r="N35" s="284"/>
      <c r="O35" s="284"/>
    </row>
    <row r="36" spans="1:15" ht="20.100000000000001" customHeight="1">
      <c r="A36" s="100"/>
      <c r="B36" s="261"/>
      <c r="C36" s="317"/>
      <c r="D36" s="317"/>
      <c r="E36" s="317"/>
      <c r="F36" s="284"/>
      <c r="G36" s="284"/>
      <c r="H36" s="284"/>
      <c r="I36" s="284"/>
      <c r="J36" s="284"/>
      <c r="K36" s="284"/>
      <c r="L36" s="284"/>
      <c r="M36" s="284"/>
      <c r="N36" s="284"/>
      <c r="O36" s="284"/>
    </row>
    <row r="37" spans="1:15" ht="20.100000000000001" customHeight="1">
      <c r="A37" s="100"/>
      <c r="B37" s="261"/>
      <c r="C37" s="317"/>
      <c r="D37" s="317"/>
      <c r="E37" s="317"/>
      <c r="F37" s="284"/>
      <c r="G37" s="284"/>
      <c r="H37" s="284"/>
      <c r="I37" s="284"/>
      <c r="J37" s="284"/>
      <c r="K37" s="284"/>
      <c r="L37" s="284"/>
      <c r="M37" s="284"/>
      <c r="N37" s="284"/>
      <c r="O37" s="284"/>
    </row>
    <row r="38" spans="1:15" ht="20.100000000000001" customHeight="1">
      <c r="A38" s="100"/>
      <c r="B38" s="261"/>
      <c r="C38" s="317"/>
      <c r="D38" s="317"/>
      <c r="E38" s="317"/>
      <c r="F38" s="284"/>
      <c r="G38" s="284"/>
      <c r="H38" s="284"/>
      <c r="I38" s="284"/>
      <c r="J38" s="284"/>
      <c r="K38" s="284"/>
      <c r="L38" s="284"/>
      <c r="M38" s="284"/>
      <c r="N38" s="284"/>
      <c r="O38" s="284"/>
    </row>
    <row r="39" spans="1:15" ht="20.100000000000001" customHeight="1">
      <c r="A39" s="100"/>
      <c r="B39" s="261"/>
      <c r="C39" s="317"/>
      <c r="D39" s="317"/>
      <c r="E39" s="317"/>
      <c r="F39" s="284"/>
      <c r="G39" s="284"/>
      <c r="H39" s="284"/>
      <c r="I39" s="284"/>
      <c r="J39" s="284"/>
      <c r="K39" s="284"/>
      <c r="L39" s="284"/>
      <c r="M39" s="284"/>
      <c r="N39" s="284"/>
      <c r="O39" s="284"/>
    </row>
    <row r="40" spans="1:15">
      <c r="A40" s="292" t="s">
        <v>179</v>
      </c>
      <c r="B40" s="292"/>
      <c r="C40" s="292"/>
      <c r="D40" s="292"/>
      <c r="E40" s="292"/>
      <c r="F40" s="292"/>
      <c r="G40" s="292"/>
      <c r="H40" s="292"/>
      <c r="I40" s="292"/>
      <c r="J40" s="292"/>
    </row>
    <row r="41" spans="1:15">
      <c r="A41" s="20"/>
    </row>
    <row r="42" spans="1:15" ht="52.5" customHeight="1">
      <c r="A42" s="271" t="s">
        <v>287</v>
      </c>
      <c r="B42" s="272"/>
      <c r="C42" s="273"/>
      <c r="D42" s="224" t="s">
        <v>171</v>
      </c>
      <c r="E42" s="224"/>
      <c r="F42" s="224"/>
      <c r="G42" s="224" t="s">
        <v>165</v>
      </c>
      <c r="H42" s="224"/>
      <c r="I42" s="224"/>
      <c r="J42" s="224" t="s">
        <v>202</v>
      </c>
      <c r="K42" s="224"/>
      <c r="L42" s="224"/>
      <c r="M42" s="288" t="s">
        <v>203</v>
      </c>
      <c r="N42" s="289"/>
      <c r="O42" s="290"/>
    </row>
    <row r="43" spans="1:15" ht="155.25" customHeight="1">
      <c r="A43" s="274"/>
      <c r="B43" s="275"/>
      <c r="C43" s="276"/>
      <c r="D43" s="7" t="s">
        <v>427</v>
      </c>
      <c r="E43" s="7" t="s">
        <v>219</v>
      </c>
      <c r="F43" s="7" t="s">
        <v>428</v>
      </c>
      <c r="G43" s="7" t="s">
        <v>427</v>
      </c>
      <c r="H43" s="7" t="s">
        <v>219</v>
      </c>
      <c r="I43" s="7" t="s">
        <v>428</v>
      </c>
      <c r="J43" s="7" t="s">
        <v>427</v>
      </c>
      <c r="K43" s="7" t="s">
        <v>219</v>
      </c>
      <c r="L43" s="7" t="s">
        <v>428</v>
      </c>
      <c r="M43" s="116" t="s">
        <v>172</v>
      </c>
      <c r="N43" s="116" t="s">
        <v>173</v>
      </c>
      <c r="O43" s="116" t="s">
        <v>240</v>
      </c>
    </row>
    <row r="44" spans="1:15">
      <c r="A44" s="288">
        <v>1</v>
      </c>
      <c r="B44" s="289"/>
      <c r="C44" s="290"/>
      <c r="D44" s="7">
        <v>2</v>
      </c>
      <c r="E44" s="7">
        <v>3</v>
      </c>
      <c r="F44" s="7">
        <v>4</v>
      </c>
      <c r="G44" s="7">
        <v>5</v>
      </c>
      <c r="H44" s="6">
        <v>6</v>
      </c>
      <c r="I44" s="6">
        <v>7</v>
      </c>
      <c r="J44" s="6">
        <v>8</v>
      </c>
      <c r="K44" s="6">
        <v>9</v>
      </c>
      <c r="L44" s="6">
        <v>10</v>
      </c>
      <c r="M44" s="6">
        <v>11</v>
      </c>
      <c r="N44" s="6">
        <v>12</v>
      </c>
      <c r="O44" s="6">
        <v>13</v>
      </c>
    </row>
    <row r="45" spans="1:15">
      <c r="A45" s="288"/>
      <c r="B45" s="289"/>
      <c r="C45" s="290"/>
      <c r="D45" s="164">
        <v>84.6</v>
      </c>
      <c r="E45" s="164">
        <v>25</v>
      </c>
      <c r="F45" s="164">
        <v>3384</v>
      </c>
      <c r="G45" s="164">
        <v>94.7</v>
      </c>
      <c r="H45" s="196">
        <v>28</v>
      </c>
      <c r="I45" s="164">
        <f>SUM(G45)/H45*1000</f>
        <v>3382.1428571428573</v>
      </c>
      <c r="J45" s="166">
        <f t="shared" ref="J45:L48" si="2">G45-D45</f>
        <v>10.100000000000009</v>
      </c>
      <c r="K45" s="166">
        <f t="shared" si="2"/>
        <v>3</v>
      </c>
      <c r="L45" s="166">
        <f t="shared" si="2"/>
        <v>-1.8571428571426623</v>
      </c>
      <c r="M45" s="194">
        <f>(G45/D45)*100</f>
        <v>111.93853427895981</v>
      </c>
      <c r="N45" s="114">
        <f>(H45/E45)*100</f>
        <v>112.00000000000001</v>
      </c>
      <c r="O45" s="115">
        <f>(I45/F45)*100</f>
        <v>99.945119891928414</v>
      </c>
    </row>
    <row r="46" spans="1:15">
      <c r="A46" s="288"/>
      <c r="B46" s="289"/>
      <c r="C46" s="290"/>
      <c r="D46" s="164"/>
      <c r="E46" s="164"/>
      <c r="F46" s="164"/>
      <c r="G46" s="164"/>
      <c r="H46" s="164"/>
      <c r="I46" s="164"/>
      <c r="J46" s="166">
        <f t="shared" si="2"/>
        <v>0</v>
      </c>
      <c r="K46" s="166">
        <f t="shared" si="2"/>
        <v>0</v>
      </c>
      <c r="L46" s="166">
        <f t="shared" si="2"/>
        <v>0</v>
      </c>
      <c r="M46" s="194"/>
      <c r="N46" s="114"/>
      <c r="O46" s="115"/>
    </row>
    <row r="47" spans="1:15" ht="20.100000000000001" customHeight="1">
      <c r="A47" s="291"/>
      <c r="B47" s="210"/>
      <c r="C47" s="212"/>
      <c r="D47" s="164"/>
      <c r="E47" s="164"/>
      <c r="F47" s="164"/>
      <c r="G47" s="164"/>
      <c r="H47" s="164"/>
      <c r="I47" s="164"/>
      <c r="J47" s="166">
        <f t="shared" si="2"/>
        <v>0</v>
      </c>
      <c r="K47" s="166">
        <f t="shared" si="2"/>
        <v>0</v>
      </c>
      <c r="L47" s="166">
        <f t="shared" si="2"/>
        <v>0</v>
      </c>
      <c r="M47" s="194"/>
      <c r="N47" s="114"/>
      <c r="O47" s="115"/>
    </row>
    <row r="48" spans="1:15" ht="20.100000000000001" customHeight="1">
      <c r="A48" s="291"/>
      <c r="B48" s="210"/>
      <c r="C48" s="212"/>
      <c r="D48" s="164"/>
      <c r="E48" s="164"/>
      <c r="F48" s="164"/>
      <c r="G48" s="164"/>
      <c r="H48" s="164"/>
      <c r="I48" s="164"/>
      <c r="J48" s="166">
        <f t="shared" si="2"/>
        <v>0</v>
      </c>
      <c r="K48" s="166">
        <f t="shared" si="2"/>
        <v>0</v>
      </c>
      <c r="L48" s="166">
        <f t="shared" si="2"/>
        <v>0</v>
      </c>
      <c r="M48" s="194"/>
      <c r="N48" s="114"/>
      <c r="O48" s="115"/>
    </row>
    <row r="49" spans="1:15" ht="24.95" customHeight="1">
      <c r="A49" s="285" t="s">
        <v>53</v>
      </c>
      <c r="B49" s="286"/>
      <c r="C49" s="287"/>
      <c r="D49" s="172">
        <f>SUM(D45:D48)</f>
        <v>84.6</v>
      </c>
      <c r="E49" s="168"/>
      <c r="F49" s="168"/>
      <c r="G49" s="172">
        <f>SUM(G45:G48)</f>
        <v>94.7</v>
      </c>
      <c r="H49" s="168"/>
      <c r="I49" s="168"/>
      <c r="J49" s="168"/>
      <c r="K49" s="168"/>
      <c r="L49" s="168"/>
      <c r="M49" s="195"/>
      <c r="N49" s="140"/>
      <c r="O49" s="141"/>
    </row>
    <row r="50" spans="1:15">
      <c r="A50" s="22"/>
      <c r="B50" s="23"/>
      <c r="C50" s="23"/>
      <c r="D50" s="23"/>
      <c r="E50" s="23"/>
      <c r="F50" s="13"/>
      <c r="G50" s="13"/>
      <c r="H50" s="13"/>
      <c r="I50" s="5"/>
      <c r="J50" s="5"/>
      <c r="K50" s="5"/>
      <c r="L50" s="5"/>
      <c r="M50" s="5"/>
      <c r="N50" s="5"/>
      <c r="O50" s="5"/>
    </row>
    <row r="51" spans="1:15">
      <c r="A51" s="292" t="s">
        <v>69</v>
      </c>
      <c r="B51" s="292"/>
      <c r="C51" s="292"/>
      <c r="D51" s="292"/>
      <c r="E51" s="292"/>
      <c r="F51" s="292"/>
      <c r="G51" s="292"/>
      <c r="H51" s="292"/>
      <c r="I51" s="292"/>
      <c r="J51" s="292"/>
      <c r="K51" s="292"/>
      <c r="L51" s="292"/>
      <c r="M51" s="292"/>
      <c r="N51" s="292"/>
      <c r="O51" s="292"/>
    </row>
    <row r="52" spans="1:15">
      <c r="A52" s="20"/>
    </row>
    <row r="53" spans="1:15" ht="56.25" customHeight="1">
      <c r="A53" s="7" t="s">
        <v>111</v>
      </c>
      <c r="B53" s="224" t="s">
        <v>68</v>
      </c>
      <c r="C53" s="224"/>
      <c r="D53" s="224" t="s">
        <v>62</v>
      </c>
      <c r="E53" s="224"/>
      <c r="F53" s="224" t="s">
        <v>63</v>
      </c>
      <c r="G53" s="224"/>
      <c r="H53" s="224" t="s">
        <v>83</v>
      </c>
      <c r="I53" s="224"/>
      <c r="J53" s="224"/>
      <c r="K53" s="288" t="s">
        <v>80</v>
      </c>
      <c r="L53" s="290"/>
      <c r="M53" s="288" t="s">
        <v>32</v>
      </c>
      <c r="N53" s="289"/>
      <c r="O53" s="290"/>
    </row>
    <row r="54" spans="1:15">
      <c r="A54" s="6">
        <v>1</v>
      </c>
      <c r="B54" s="233">
        <v>2</v>
      </c>
      <c r="C54" s="233"/>
      <c r="D54" s="233">
        <v>3</v>
      </c>
      <c r="E54" s="233"/>
      <c r="F54" s="233">
        <v>4</v>
      </c>
      <c r="G54" s="233"/>
      <c r="H54" s="233">
        <v>5</v>
      </c>
      <c r="I54" s="233"/>
      <c r="J54" s="233"/>
      <c r="K54" s="233">
        <v>6</v>
      </c>
      <c r="L54" s="233"/>
      <c r="M54" s="309">
        <v>7</v>
      </c>
      <c r="N54" s="315"/>
      <c r="O54" s="310"/>
    </row>
    <row r="55" spans="1:15">
      <c r="A55" s="93"/>
      <c r="B55" s="284"/>
      <c r="C55" s="284"/>
      <c r="D55" s="299"/>
      <c r="E55" s="299"/>
      <c r="F55" s="311" t="s">
        <v>183</v>
      </c>
      <c r="G55" s="311"/>
      <c r="H55" s="312"/>
      <c r="I55" s="312"/>
      <c r="J55" s="312"/>
      <c r="K55" s="297"/>
      <c r="L55" s="298"/>
      <c r="M55" s="299"/>
      <c r="N55" s="299"/>
      <c r="O55" s="299"/>
    </row>
    <row r="56" spans="1:15">
      <c r="A56" s="93"/>
      <c r="B56" s="313"/>
      <c r="C56" s="314"/>
      <c r="D56" s="263"/>
      <c r="E56" s="264"/>
      <c r="F56" s="302"/>
      <c r="G56" s="303"/>
      <c r="H56" s="304"/>
      <c r="I56" s="305"/>
      <c r="J56" s="306"/>
      <c r="K56" s="297"/>
      <c r="L56" s="298"/>
      <c r="M56" s="263"/>
      <c r="N56" s="301"/>
      <c r="O56" s="264"/>
    </row>
    <row r="57" spans="1:15">
      <c r="A57" s="93"/>
      <c r="B57" s="261"/>
      <c r="C57" s="262"/>
      <c r="D57" s="263"/>
      <c r="E57" s="264"/>
      <c r="F57" s="302"/>
      <c r="G57" s="303"/>
      <c r="H57" s="304"/>
      <c r="I57" s="305"/>
      <c r="J57" s="306"/>
      <c r="K57" s="297"/>
      <c r="L57" s="298"/>
      <c r="M57" s="263"/>
      <c r="N57" s="301"/>
      <c r="O57" s="264"/>
    </row>
    <row r="58" spans="1:15">
      <c r="A58" s="93"/>
      <c r="B58" s="284"/>
      <c r="C58" s="284"/>
      <c r="D58" s="299"/>
      <c r="E58" s="299"/>
      <c r="F58" s="311"/>
      <c r="G58" s="311"/>
      <c r="H58" s="312"/>
      <c r="I58" s="312"/>
      <c r="J58" s="312"/>
      <c r="K58" s="297"/>
      <c r="L58" s="298"/>
      <c r="M58" s="299"/>
      <c r="N58" s="299"/>
      <c r="O58" s="299"/>
    </row>
    <row r="59" spans="1:15">
      <c r="A59" s="118" t="s">
        <v>53</v>
      </c>
      <c r="B59" s="294" t="s">
        <v>33</v>
      </c>
      <c r="C59" s="294"/>
      <c r="D59" s="294" t="s">
        <v>33</v>
      </c>
      <c r="E59" s="294"/>
      <c r="F59" s="294" t="s">
        <v>33</v>
      </c>
      <c r="G59" s="294"/>
      <c r="H59" s="300"/>
      <c r="I59" s="300"/>
      <c r="J59" s="300"/>
      <c r="K59" s="295">
        <f>SUM(K55:L58)</f>
        <v>0</v>
      </c>
      <c r="L59" s="296"/>
      <c r="M59" s="293"/>
      <c r="N59" s="293"/>
      <c r="O59" s="293"/>
    </row>
    <row r="60" spans="1:15">
      <c r="A60" s="13"/>
      <c r="B60" s="25"/>
      <c r="C60" s="25"/>
      <c r="D60" s="25"/>
      <c r="E60" s="25"/>
      <c r="F60" s="25"/>
      <c r="G60" s="25"/>
      <c r="H60" s="25"/>
      <c r="I60" s="25"/>
      <c r="J60" s="25"/>
      <c r="K60" s="3"/>
      <c r="L60" s="3"/>
      <c r="M60" s="3"/>
      <c r="N60" s="3"/>
      <c r="O60" s="3"/>
    </row>
    <row r="61" spans="1:15">
      <c r="A61" s="292" t="s">
        <v>70</v>
      </c>
      <c r="B61" s="292"/>
      <c r="C61" s="292"/>
      <c r="D61" s="292"/>
      <c r="E61" s="292"/>
      <c r="F61" s="292"/>
      <c r="G61" s="292"/>
      <c r="H61" s="292"/>
      <c r="I61" s="292"/>
      <c r="J61" s="292"/>
      <c r="K61" s="292"/>
      <c r="L61" s="292"/>
      <c r="M61" s="292"/>
      <c r="N61" s="292"/>
      <c r="O61" s="292"/>
    </row>
    <row r="62" spans="1:15" ht="15" customHeight="1">
      <c r="A62" s="5"/>
      <c r="B62" s="18"/>
      <c r="C62" s="5"/>
      <c r="D62" s="5"/>
      <c r="E62" s="5"/>
      <c r="F62" s="5"/>
      <c r="G62" s="5"/>
      <c r="H62" s="5"/>
      <c r="I62" s="17"/>
    </row>
    <row r="63" spans="1:15" ht="42.75" customHeight="1">
      <c r="A63" s="224" t="s">
        <v>61</v>
      </c>
      <c r="B63" s="224"/>
      <c r="C63" s="224"/>
      <c r="D63" s="224" t="s">
        <v>174</v>
      </c>
      <c r="E63" s="224"/>
      <c r="F63" s="224" t="s">
        <v>175</v>
      </c>
      <c r="G63" s="224"/>
      <c r="H63" s="224"/>
      <c r="I63" s="224"/>
      <c r="J63" s="224" t="s">
        <v>345</v>
      </c>
      <c r="K63" s="224"/>
      <c r="L63" s="224"/>
      <c r="M63" s="224"/>
      <c r="N63" s="224" t="s">
        <v>178</v>
      </c>
      <c r="O63" s="224"/>
    </row>
    <row r="64" spans="1:15" ht="42.75" customHeight="1">
      <c r="A64" s="224"/>
      <c r="B64" s="224"/>
      <c r="C64" s="224"/>
      <c r="D64" s="224"/>
      <c r="E64" s="224"/>
      <c r="F64" s="233" t="s">
        <v>176</v>
      </c>
      <c r="G64" s="233"/>
      <c r="H64" s="224" t="s">
        <v>177</v>
      </c>
      <c r="I64" s="224"/>
      <c r="J64" s="233" t="s">
        <v>176</v>
      </c>
      <c r="K64" s="233"/>
      <c r="L64" s="224" t="s">
        <v>177</v>
      </c>
      <c r="M64" s="224"/>
      <c r="N64" s="224"/>
      <c r="O64" s="224"/>
    </row>
    <row r="65" spans="1:15">
      <c r="A65" s="224">
        <v>1</v>
      </c>
      <c r="B65" s="224"/>
      <c r="C65" s="224"/>
      <c r="D65" s="288">
        <v>2</v>
      </c>
      <c r="E65" s="290"/>
      <c r="F65" s="288">
        <v>3</v>
      </c>
      <c r="G65" s="290"/>
      <c r="H65" s="309">
        <v>4</v>
      </c>
      <c r="I65" s="310"/>
      <c r="J65" s="309">
        <v>5</v>
      </c>
      <c r="K65" s="310"/>
      <c r="L65" s="309">
        <v>6</v>
      </c>
      <c r="M65" s="310"/>
      <c r="N65" s="309">
        <v>7</v>
      </c>
      <c r="O65" s="310"/>
    </row>
    <row r="66" spans="1:15" ht="20.100000000000001" customHeight="1">
      <c r="A66" s="277" t="s">
        <v>216</v>
      </c>
      <c r="B66" s="277"/>
      <c r="C66" s="277"/>
      <c r="D66" s="297"/>
      <c r="E66" s="298"/>
      <c r="F66" s="297"/>
      <c r="G66" s="298"/>
      <c r="H66" s="297"/>
      <c r="I66" s="298"/>
      <c r="J66" s="297"/>
      <c r="K66" s="298"/>
      <c r="L66" s="297"/>
      <c r="M66" s="298"/>
      <c r="N66" s="307">
        <f>D66+H66-L66</f>
        <v>0</v>
      </c>
      <c r="O66" s="308"/>
    </row>
    <row r="67" spans="1:15" ht="20.100000000000001" customHeight="1">
      <c r="A67" s="277" t="s">
        <v>92</v>
      </c>
      <c r="B67" s="277"/>
      <c r="C67" s="277"/>
      <c r="D67" s="297"/>
      <c r="E67" s="298"/>
      <c r="F67" s="297"/>
      <c r="G67" s="298"/>
      <c r="H67" s="297"/>
      <c r="I67" s="298"/>
      <c r="J67" s="297"/>
      <c r="K67" s="298"/>
      <c r="L67" s="297"/>
      <c r="M67" s="298"/>
      <c r="N67" s="297"/>
      <c r="O67" s="298"/>
    </row>
    <row r="68" spans="1:15" ht="20.100000000000001" customHeight="1">
      <c r="A68" s="277"/>
      <c r="B68" s="277"/>
      <c r="C68" s="277"/>
      <c r="D68" s="297"/>
      <c r="E68" s="298"/>
      <c r="F68" s="297"/>
      <c r="G68" s="298"/>
      <c r="H68" s="297"/>
      <c r="I68" s="298"/>
      <c r="J68" s="297"/>
      <c r="K68" s="298"/>
      <c r="L68" s="297"/>
      <c r="M68" s="298"/>
      <c r="N68" s="297"/>
      <c r="O68" s="298"/>
    </row>
    <row r="69" spans="1:15" ht="20.100000000000001" customHeight="1">
      <c r="A69" s="277" t="s">
        <v>217</v>
      </c>
      <c r="B69" s="277"/>
      <c r="C69" s="277"/>
      <c r="D69" s="297"/>
      <c r="E69" s="298"/>
      <c r="F69" s="297"/>
      <c r="G69" s="298"/>
      <c r="H69" s="297"/>
      <c r="I69" s="298"/>
      <c r="J69" s="297"/>
      <c r="K69" s="298"/>
      <c r="L69" s="297"/>
      <c r="M69" s="298"/>
      <c r="N69" s="307">
        <f>D69+H69-L69</f>
        <v>0</v>
      </c>
      <c r="O69" s="308"/>
    </row>
    <row r="70" spans="1:15" ht="20.100000000000001" customHeight="1">
      <c r="A70" s="277" t="s">
        <v>93</v>
      </c>
      <c r="B70" s="277"/>
      <c r="C70" s="277"/>
      <c r="D70" s="297"/>
      <c r="E70" s="298"/>
      <c r="F70" s="297"/>
      <c r="G70" s="298"/>
      <c r="H70" s="297"/>
      <c r="I70" s="298"/>
      <c r="J70" s="297"/>
      <c r="K70" s="298"/>
      <c r="L70" s="297"/>
      <c r="M70" s="298"/>
      <c r="N70" s="297"/>
      <c r="O70" s="298"/>
    </row>
    <row r="71" spans="1:15" ht="20.100000000000001" customHeight="1">
      <c r="A71" s="277"/>
      <c r="B71" s="277"/>
      <c r="C71" s="277"/>
      <c r="D71" s="297"/>
      <c r="E71" s="298"/>
      <c r="F71" s="297"/>
      <c r="G71" s="298"/>
      <c r="H71" s="297"/>
      <c r="I71" s="298"/>
      <c r="J71" s="297"/>
      <c r="K71" s="298"/>
      <c r="L71" s="297"/>
      <c r="M71" s="298"/>
      <c r="N71" s="297"/>
      <c r="O71" s="298"/>
    </row>
    <row r="72" spans="1:15" ht="20.100000000000001" customHeight="1">
      <c r="A72" s="277" t="s">
        <v>218</v>
      </c>
      <c r="B72" s="277"/>
      <c r="C72" s="277"/>
      <c r="D72" s="297"/>
      <c r="E72" s="298"/>
      <c r="F72" s="297"/>
      <c r="G72" s="298"/>
      <c r="H72" s="297"/>
      <c r="I72" s="298"/>
      <c r="J72" s="297"/>
      <c r="K72" s="298"/>
      <c r="L72" s="297"/>
      <c r="M72" s="298"/>
      <c r="N72" s="307">
        <f>D72+H72-L72</f>
        <v>0</v>
      </c>
      <c r="O72" s="308"/>
    </row>
    <row r="73" spans="1:15" ht="20.100000000000001" customHeight="1">
      <c r="A73" s="277" t="s">
        <v>92</v>
      </c>
      <c r="B73" s="277"/>
      <c r="C73" s="277"/>
      <c r="D73" s="297"/>
      <c r="E73" s="298"/>
      <c r="F73" s="297"/>
      <c r="G73" s="298"/>
      <c r="H73" s="297"/>
      <c r="I73" s="298"/>
      <c r="J73" s="297"/>
      <c r="K73" s="298"/>
      <c r="L73" s="297"/>
      <c r="M73" s="298"/>
      <c r="N73" s="297"/>
      <c r="O73" s="298"/>
    </row>
    <row r="74" spans="1:15" ht="20.100000000000001" customHeight="1">
      <c r="A74" s="277"/>
      <c r="B74" s="277"/>
      <c r="C74" s="277"/>
      <c r="D74" s="297"/>
      <c r="E74" s="298"/>
      <c r="F74" s="297"/>
      <c r="G74" s="298"/>
      <c r="H74" s="297"/>
      <c r="I74" s="298"/>
      <c r="J74" s="297"/>
      <c r="K74" s="298"/>
      <c r="L74" s="297"/>
      <c r="M74" s="298"/>
      <c r="N74" s="297"/>
      <c r="O74" s="298"/>
    </row>
    <row r="75" spans="1:15" ht="24.95" customHeight="1">
      <c r="A75" s="240" t="s">
        <v>53</v>
      </c>
      <c r="B75" s="240"/>
      <c r="C75" s="240"/>
      <c r="D75" s="295">
        <f>SUM(D66,D69,D72)</f>
        <v>0</v>
      </c>
      <c r="E75" s="296"/>
      <c r="F75" s="295">
        <f>SUM(F66,F69,F72)</f>
        <v>0</v>
      </c>
      <c r="G75" s="296"/>
      <c r="H75" s="295">
        <f>SUM(H66,H69,H72)</f>
        <v>0</v>
      </c>
      <c r="I75" s="296"/>
      <c r="J75" s="295">
        <f>SUM(J66,J69,J72)</f>
        <v>0</v>
      </c>
      <c r="K75" s="296"/>
      <c r="L75" s="295">
        <f>SUM(L66,L69,L72)</f>
        <v>0</v>
      </c>
      <c r="M75" s="296"/>
      <c r="N75" s="295">
        <f>D75+H75-L75</f>
        <v>0</v>
      </c>
      <c r="O75" s="296"/>
    </row>
    <row r="76" spans="1:15">
      <c r="C76" s="30"/>
      <c r="D76" s="30"/>
      <c r="E76" s="30"/>
    </row>
    <row r="77" spans="1:15">
      <c r="C77" s="30"/>
      <c r="D77" s="30"/>
      <c r="E77" s="30"/>
    </row>
    <row r="78" spans="1:15">
      <c r="C78" s="30"/>
      <c r="D78" s="30"/>
      <c r="E78" s="30"/>
    </row>
    <row r="79" spans="1:15">
      <c r="C79" s="30"/>
      <c r="D79" s="30"/>
      <c r="E79" s="30"/>
    </row>
    <row r="80" spans="1:15">
      <c r="C80" s="30"/>
      <c r="D80" s="30"/>
      <c r="E80" s="30"/>
    </row>
    <row r="81" spans="3:5">
      <c r="C81" s="30"/>
      <c r="D81" s="30"/>
      <c r="E81" s="30"/>
    </row>
    <row r="82" spans="3:5">
      <c r="C82" s="30"/>
      <c r="D82" s="30"/>
      <c r="E82" s="30"/>
    </row>
    <row r="83" spans="3:5">
      <c r="C83" s="30"/>
      <c r="D83" s="30"/>
      <c r="E83" s="30"/>
    </row>
    <row r="84" spans="3:5">
      <c r="C84" s="30"/>
      <c r="D84" s="30"/>
      <c r="E84" s="30"/>
    </row>
    <row r="85" spans="3:5">
      <c r="C85" s="30"/>
      <c r="D85" s="30"/>
      <c r="E85" s="30"/>
    </row>
    <row r="86" spans="3:5">
      <c r="C86" s="30"/>
      <c r="D86" s="30"/>
      <c r="E86" s="30"/>
    </row>
    <row r="87" spans="3:5">
      <c r="C87" s="30"/>
      <c r="D87" s="30"/>
      <c r="E87" s="30"/>
    </row>
    <row r="88" spans="3:5">
      <c r="C88" s="30"/>
      <c r="D88" s="30"/>
      <c r="E88" s="30"/>
    </row>
    <row r="89" spans="3:5">
      <c r="C89" s="30"/>
      <c r="D89" s="30"/>
      <c r="E89" s="30"/>
    </row>
  </sheetData>
  <mergeCells count="274">
    <mergeCell ref="C20:E20"/>
    <mergeCell ref="C21:E21"/>
    <mergeCell ref="A15:B15"/>
    <mergeCell ref="A16:B16"/>
    <mergeCell ref="A17:B17"/>
    <mergeCell ref="C16:E16"/>
    <mergeCell ref="C17:E17"/>
    <mergeCell ref="C18:E18"/>
    <mergeCell ref="A26:B26"/>
    <mergeCell ref="A18:B18"/>
    <mergeCell ref="A19:B19"/>
    <mergeCell ref="A20:B20"/>
    <mergeCell ref="A21:B21"/>
    <mergeCell ref="A23:B23"/>
    <mergeCell ref="A24:B24"/>
    <mergeCell ref="A22:B22"/>
    <mergeCell ref="C12:E12"/>
    <mergeCell ref="C19:E19"/>
    <mergeCell ref="A10:B10"/>
    <mergeCell ref="A11:B11"/>
    <mergeCell ref="A12:B12"/>
    <mergeCell ref="A13:B13"/>
    <mergeCell ref="A14:B14"/>
    <mergeCell ref="C13:E13"/>
    <mergeCell ref="C14:E14"/>
    <mergeCell ref="C15:E15"/>
    <mergeCell ref="L17:M17"/>
    <mergeCell ref="I17:K17"/>
    <mergeCell ref="F9:H9"/>
    <mergeCell ref="F10:H10"/>
    <mergeCell ref="F11:H11"/>
    <mergeCell ref="F12:H12"/>
    <mergeCell ref="I15:K15"/>
    <mergeCell ref="I16:K16"/>
    <mergeCell ref="I9:K9"/>
    <mergeCell ref="L11:M11"/>
    <mergeCell ref="F39:O39"/>
    <mergeCell ref="B38:E38"/>
    <mergeCell ref="B39:E39"/>
    <mergeCell ref="F38:O38"/>
    <mergeCell ref="F13:H13"/>
    <mergeCell ref="F14:H14"/>
    <mergeCell ref="F32:O32"/>
    <mergeCell ref="B32:E32"/>
    <mergeCell ref="N16:O16"/>
    <mergeCell ref="N17:O17"/>
    <mergeCell ref="F35:O35"/>
    <mergeCell ref="A30:O30"/>
    <mergeCell ref="A28:O28"/>
    <mergeCell ref="B33:E33"/>
    <mergeCell ref="L13:M13"/>
    <mergeCell ref="F17:H17"/>
    <mergeCell ref="L15:M15"/>
    <mergeCell ref="L16:M16"/>
    <mergeCell ref="F15:H15"/>
    <mergeCell ref="F16:H16"/>
    <mergeCell ref="N14:O14"/>
    <mergeCell ref="L12:M12"/>
    <mergeCell ref="N15:O15"/>
    <mergeCell ref="L14:M14"/>
    <mergeCell ref="N12:O12"/>
    <mergeCell ref="I13:K13"/>
    <mergeCell ref="I14:K14"/>
    <mergeCell ref="N10:O10"/>
    <mergeCell ref="N11:O11"/>
    <mergeCell ref="L10:M10"/>
    <mergeCell ref="A9:B9"/>
    <mergeCell ref="N13:O13"/>
    <mergeCell ref="I10:K10"/>
    <mergeCell ref="I11:K11"/>
    <mergeCell ref="C9:E9"/>
    <mergeCell ref="C10:E10"/>
    <mergeCell ref="C11:E11"/>
    <mergeCell ref="A3:O3"/>
    <mergeCell ref="A4:O4"/>
    <mergeCell ref="A5:O5"/>
    <mergeCell ref="A7:O7"/>
    <mergeCell ref="L9:M9"/>
    <mergeCell ref="N9:O9"/>
    <mergeCell ref="A1:O1"/>
    <mergeCell ref="A2:O2"/>
    <mergeCell ref="F37:O37"/>
    <mergeCell ref="B35:E35"/>
    <mergeCell ref="B36:E36"/>
    <mergeCell ref="B34:E34"/>
    <mergeCell ref="F34:O34"/>
    <mergeCell ref="F33:O33"/>
    <mergeCell ref="B37:E37"/>
    <mergeCell ref="I12:K12"/>
    <mergeCell ref="F55:G55"/>
    <mergeCell ref="D53:E53"/>
    <mergeCell ref="J42:L42"/>
    <mergeCell ref="M42:O42"/>
    <mergeCell ref="A51:O51"/>
    <mergeCell ref="F53:G53"/>
    <mergeCell ref="H53:J53"/>
    <mergeCell ref="K53:L53"/>
    <mergeCell ref="M53:O53"/>
    <mergeCell ref="B53:C53"/>
    <mergeCell ref="H65:I65"/>
    <mergeCell ref="K59:L59"/>
    <mergeCell ref="J65:K65"/>
    <mergeCell ref="J63:M63"/>
    <mergeCell ref="J64:K64"/>
    <mergeCell ref="L64:M64"/>
    <mergeCell ref="M54:O54"/>
    <mergeCell ref="B54:C54"/>
    <mergeCell ref="F54:G54"/>
    <mergeCell ref="D55:E55"/>
    <mergeCell ref="D54:E54"/>
    <mergeCell ref="M55:O55"/>
    <mergeCell ref="K55:L55"/>
    <mergeCell ref="K54:L54"/>
    <mergeCell ref="B55:C55"/>
    <mergeCell ref="H55:J55"/>
    <mergeCell ref="N69:O69"/>
    <mergeCell ref="L67:M67"/>
    <mergeCell ref="N67:O67"/>
    <mergeCell ref="N68:O68"/>
    <mergeCell ref="D67:E67"/>
    <mergeCell ref="F67:G67"/>
    <mergeCell ref="H69:I69"/>
    <mergeCell ref="J69:K69"/>
    <mergeCell ref="H67:I67"/>
    <mergeCell ref="H68:I68"/>
    <mergeCell ref="F73:G73"/>
    <mergeCell ref="H73:I73"/>
    <mergeCell ref="A68:C68"/>
    <mergeCell ref="L69:M69"/>
    <mergeCell ref="D70:E70"/>
    <mergeCell ref="A70:C70"/>
    <mergeCell ref="F70:G70"/>
    <mergeCell ref="D69:E69"/>
    <mergeCell ref="F69:G69"/>
    <mergeCell ref="H70:I70"/>
    <mergeCell ref="N73:O73"/>
    <mergeCell ref="H56:J56"/>
    <mergeCell ref="B58:C58"/>
    <mergeCell ref="D58:E58"/>
    <mergeCell ref="F58:G58"/>
    <mergeCell ref="H58:J58"/>
    <mergeCell ref="B56:C56"/>
    <mergeCell ref="A67:C67"/>
    <mergeCell ref="L73:M73"/>
    <mergeCell ref="D73:E73"/>
    <mergeCell ref="N71:O71"/>
    <mergeCell ref="D72:E72"/>
    <mergeCell ref="F72:G72"/>
    <mergeCell ref="H72:I72"/>
    <mergeCell ref="J72:K72"/>
    <mergeCell ref="L72:M72"/>
    <mergeCell ref="N72:O72"/>
    <mergeCell ref="J71:K71"/>
    <mergeCell ref="L71:M71"/>
    <mergeCell ref="H71:I71"/>
    <mergeCell ref="A75:C75"/>
    <mergeCell ref="D68:E68"/>
    <mergeCell ref="F68:G68"/>
    <mergeCell ref="A73:C73"/>
    <mergeCell ref="D71:E71"/>
    <mergeCell ref="F71:G71"/>
    <mergeCell ref="A72:C72"/>
    <mergeCell ref="A71:C71"/>
    <mergeCell ref="A74:C74"/>
    <mergeCell ref="A69:C69"/>
    <mergeCell ref="N70:O70"/>
    <mergeCell ref="N66:O66"/>
    <mergeCell ref="H54:J54"/>
    <mergeCell ref="H64:I64"/>
    <mergeCell ref="J66:K66"/>
    <mergeCell ref="K56:L56"/>
    <mergeCell ref="M56:O56"/>
    <mergeCell ref="H66:I66"/>
    <mergeCell ref="L65:M65"/>
    <mergeCell ref="N65:O65"/>
    <mergeCell ref="F66:G66"/>
    <mergeCell ref="A66:C66"/>
    <mergeCell ref="A65:C65"/>
    <mergeCell ref="D65:E65"/>
    <mergeCell ref="F65:G65"/>
    <mergeCell ref="D66:E66"/>
    <mergeCell ref="M58:O58"/>
    <mergeCell ref="K58:L58"/>
    <mergeCell ref="H59:J59"/>
    <mergeCell ref="K57:L57"/>
    <mergeCell ref="M57:O57"/>
    <mergeCell ref="F56:G56"/>
    <mergeCell ref="F57:G57"/>
    <mergeCell ref="H57:J57"/>
    <mergeCell ref="J75:K75"/>
    <mergeCell ref="L75:M75"/>
    <mergeCell ref="L66:M66"/>
    <mergeCell ref="J73:K73"/>
    <mergeCell ref="J67:K67"/>
    <mergeCell ref="L68:M68"/>
    <mergeCell ref="J68:K68"/>
    <mergeCell ref="L70:M70"/>
    <mergeCell ref="J70:K70"/>
    <mergeCell ref="N75:O75"/>
    <mergeCell ref="D74:E74"/>
    <mergeCell ref="F74:G74"/>
    <mergeCell ref="H74:I74"/>
    <mergeCell ref="J74:K74"/>
    <mergeCell ref="L74:M74"/>
    <mergeCell ref="N74:O74"/>
    <mergeCell ref="D75:E75"/>
    <mergeCell ref="F75:G75"/>
    <mergeCell ref="H75:I75"/>
    <mergeCell ref="N63:O64"/>
    <mergeCell ref="M59:O59"/>
    <mergeCell ref="A61:O61"/>
    <mergeCell ref="B59:C59"/>
    <mergeCell ref="D59:E59"/>
    <mergeCell ref="F59:G59"/>
    <mergeCell ref="D63:E64"/>
    <mergeCell ref="A63:C64"/>
    <mergeCell ref="F63:I63"/>
    <mergeCell ref="F64:G64"/>
    <mergeCell ref="F36:O36"/>
    <mergeCell ref="G42:I42"/>
    <mergeCell ref="A49:C49"/>
    <mergeCell ref="A44:C44"/>
    <mergeCell ref="A47:C47"/>
    <mergeCell ref="A48:C48"/>
    <mergeCell ref="A45:C45"/>
    <mergeCell ref="A46:C46"/>
    <mergeCell ref="A40:J40"/>
    <mergeCell ref="D42:F42"/>
    <mergeCell ref="F21:H21"/>
    <mergeCell ref="I18:K18"/>
    <mergeCell ref="I19:K19"/>
    <mergeCell ref="I20:K20"/>
    <mergeCell ref="I21:K21"/>
    <mergeCell ref="F18:H18"/>
    <mergeCell ref="F19:H19"/>
    <mergeCell ref="F20:H20"/>
    <mergeCell ref="L23:M23"/>
    <mergeCell ref="L24:M24"/>
    <mergeCell ref="L19:M19"/>
    <mergeCell ref="L20:M20"/>
    <mergeCell ref="L21:M21"/>
    <mergeCell ref="N18:O18"/>
    <mergeCell ref="N19:O19"/>
    <mergeCell ref="N20:O20"/>
    <mergeCell ref="N21:O21"/>
    <mergeCell ref="L18:M18"/>
    <mergeCell ref="F24:H24"/>
    <mergeCell ref="N25:O25"/>
    <mergeCell ref="N26:O26"/>
    <mergeCell ref="L26:M26"/>
    <mergeCell ref="I25:K25"/>
    <mergeCell ref="I26:K26"/>
    <mergeCell ref="I24:K24"/>
    <mergeCell ref="F26:H26"/>
    <mergeCell ref="N22:O22"/>
    <mergeCell ref="N23:O23"/>
    <mergeCell ref="N24:O24"/>
    <mergeCell ref="F25:H25"/>
    <mergeCell ref="I22:K22"/>
    <mergeCell ref="I23:K23"/>
    <mergeCell ref="L22:M22"/>
    <mergeCell ref="L25:M25"/>
    <mergeCell ref="F22:H22"/>
    <mergeCell ref="F23:H23"/>
    <mergeCell ref="C22:E22"/>
    <mergeCell ref="B57:C57"/>
    <mergeCell ref="D57:E57"/>
    <mergeCell ref="C23:E23"/>
    <mergeCell ref="C24:E24"/>
    <mergeCell ref="C25:E25"/>
    <mergeCell ref="C26:E26"/>
    <mergeCell ref="A42:C43"/>
    <mergeCell ref="D56:E56"/>
    <mergeCell ref="A25:B25"/>
  </mergeCells>
  <phoneticPr fontId="3" type="noConversion"/>
  <pageMargins left="0.59055118110236227" right="0.59055118110236227" top="0.78740157480314965" bottom="0.78740157480314965" header="0.31496062992125984" footer="0.15748031496062992"/>
  <pageSetup paperSize="9" scale="49" orientation="landscape" horizontalDpi="1200" verticalDpi="1200" r:id="rId1"/>
  <headerFooter alignWithMargins="0">
    <oddHeader xml:space="preserve">&amp;C
&amp;"Times New Roman,обычный"&amp;16 &amp;14 13&amp;R&amp;"Times New Roman,обычный"&amp;14Продовження додатка 3
Таблиця 6  </oddHeader>
  </headerFooter>
  <rowBreaks count="1" manualBreakCount="1">
    <brk id="39" max="14" man="1"/>
  </rowBreaks>
  <ignoredErrors>
    <ignoredError sqref="L23:M26 O12:O26 C23:C24 D25:E26 G23:K23 D23:E24 O11 N11:N12 M45:O45 F26:K26 G25:H25 J25:K25 G24:K24 C26 N14:N16 N18:N20 N22:N24 N26" evalError="1"/>
    <ignoredError sqref="D49:G49" formulaRange="1"/>
  </ignoredErrors>
</worksheet>
</file>

<file path=xl/worksheets/sheet8.xml><?xml version="1.0" encoding="utf-8"?>
<worksheet xmlns="http://schemas.openxmlformats.org/spreadsheetml/2006/main" xmlns:r="http://schemas.openxmlformats.org/officeDocument/2006/relationships">
  <sheetPr enableFormatConditionsCalculation="0">
    <tabColor indexed="43"/>
    <pageSetUpPr fitToPage="1"/>
  </sheetPr>
  <dimension ref="A1:AF73"/>
  <sheetViews>
    <sheetView view="pageBreakPreview" zoomScale="60" zoomScaleNormal="50" workbookViewId="0">
      <selection activeCell="Z66" sqref="Z66"/>
    </sheetView>
  </sheetViews>
  <sheetFormatPr defaultRowHeight="18.75"/>
  <cols>
    <col min="1" max="2" width="4.42578125" style="2" customWidth="1"/>
    <col min="3" max="3" width="28.7109375" style="2" customWidth="1"/>
    <col min="4" max="6" width="8.42578125" style="2" customWidth="1"/>
    <col min="7" max="9" width="11.28515625" style="2" customWidth="1"/>
    <col min="10" max="10" width="8.7109375" style="2" customWidth="1"/>
    <col min="11" max="11" width="7" style="2" customWidth="1"/>
    <col min="12" max="12" width="9" style="2" customWidth="1"/>
    <col min="13" max="13" width="12.28515625" style="2" customWidth="1"/>
    <col min="14" max="14" width="12.5703125" style="2" customWidth="1"/>
    <col min="15" max="15" width="14.5703125" style="2" customWidth="1"/>
    <col min="16" max="16" width="14" style="2" customWidth="1"/>
    <col min="17" max="17" width="12.5703125" style="2" customWidth="1"/>
    <col min="18" max="18" width="12.28515625" style="2" customWidth="1"/>
    <col min="19" max="19" width="14.5703125" style="2" customWidth="1"/>
    <col min="20" max="20" width="14" style="2" customWidth="1"/>
    <col min="21" max="21" width="12.5703125" style="2" customWidth="1"/>
    <col min="22" max="22" width="12.28515625" style="2" customWidth="1"/>
    <col min="23" max="23" width="14.85546875" style="2" customWidth="1"/>
    <col min="24" max="24" width="14" style="2" customWidth="1"/>
    <col min="25" max="25" width="12.5703125" style="2" customWidth="1"/>
    <col min="26" max="26" width="12.28515625" style="2" customWidth="1"/>
    <col min="27" max="27" width="14.5703125" style="2" customWidth="1"/>
    <col min="28" max="28" width="13.7109375" style="2" customWidth="1"/>
    <col min="29" max="29" width="12.28515625" style="2" customWidth="1"/>
    <col min="30" max="30" width="12" style="2" customWidth="1"/>
    <col min="31" max="31" width="14.5703125" style="2" customWidth="1"/>
    <col min="32" max="32" width="14" style="2" customWidth="1"/>
    <col min="33" max="16384" width="9.140625" style="2"/>
  </cols>
  <sheetData>
    <row r="1" spans="1:32" ht="18.75" customHeight="1">
      <c r="C1" s="42" t="s">
        <v>331</v>
      </c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  <c r="AB1" s="59"/>
      <c r="AC1" s="59"/>
      <c r="AD1" s="59"/>
      <c r="AE1" s="59"/>
      <c r="AF1" s="59"/>
    </row>
    <row r="2" spans="1:32">
      <c r="A2" s="56"/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  <c r="AC2" s="56"/>
      <c r="AD2" s="56"/>
      <c r="AE2" s="56"/>
      <c r="AF2" s="56"/>
    </row>
    <row r="3" spans="1:32" ht="45.75" customHeight="1">
      <c r="A3" s="345" t="s">
        <v>49</v>
      </c>
      <c r="B3" s="332" t="s">
        <v>144</v>
      </c>
      <c r="C3" s="334"/>
      <c r="D3" s="271" t="s">
        <v>145</v>
      </c>
      <c r="E3" s="272"/>
      <c r="F3" s="272"/>
      <c r="G3" s="271" t="s">
        <v>237</v>
      </c>
      <c r="H3" s="272"/>
      <c r="I3" s="272"/>
      <c r="J3" s="272"/>
      <c r="K3" s="272"/>
      <c r="L3" s="272"/>
      <c r="M3" s="272"/>
      <c r="N3" s="272"/>
      <c r="O3" s="272"/>
      <c r="P3" s="272"/>
      <c r="Q3" s="273"/>
      <c r="R3" s="309" t="s">
        <v>146</v>
      </c>
      <c r="S3" s="315"/>
      <c r="T3" s="315"/>
      <c r="U3" s="315"/>
      <c r="V3" s="315"/>
      <c r="W3" s="315"/>
      <c r="X3" s="315"/>
      <c r="Y3" s="315"/>
      <c r="Z3" s="310"/>
      <c r="AA3" s="224" t="s">
        <v>429</v>
      </c>
      <c r="AB3" s="233"/>
      <c r="AC3" s="233"/>
      <c r="AD3" s="224" t="s">
        <v>430</v>
      </c>
      <c r="AE3" s="233"/>
      <c r="AF3" s="233"/>
    </row>
    <row r="4" spans="1:32" ht="77.25" customHeight="1">
      <c r="A4" s="347"/>
      <c r="B4" s="338"/>
      <c r="C4" s="340"/>
      <c r="D4" s="274"/>
      <c r="E4" s="275"/>
      <c r="F4" s="275"/>
      <c r="G4" s="274"/>
      <c r="H4" s="275"/>
      <c r="I4" s="275"/>
      <c r="J4" s="275"/>
      <c r="K4" s="275"/>
      <c r="L4" s="275"/>
      <c r="M4" s="275"/>
      <c r="N4" s="275"/>
      <c r="O4" s="275"/>
      <c r="P4" s="275"/>
      <c r="Q4" s="276"/>
      <c r="R4" s="288" t="s">
        <v>363</v>
      </c>
      <c r="S4" s="289"/>
      <c r="T4" s="290"/>
      <c r="U4" s="288" t="s">
        <v>364</v>
      </c>
      <c r="V4" s="289"/>
      <c r="W4" s="290"/>
      <c r="X4" s="288" t="s">
        <v>365</v>
      </c>
      <c r="Y4" s="289"/>
      <c r="Z4" s="290"/>
      <c r="AA4" s="233"/>
      <c r="AB4" s="233"/>
      <c r="AC4" s="233"/>
      <c r="AD4" s="233"/>
      <c r="AE4" s="233"/>
      <c r="AF4" s="233"/>
    </row>
    <row r="5" spans="1:32" ht="18.75" customHeight="1">
      <c r="A5" s="101">
        <v>1</v>
      </c>
      <c r="B5" s="385">
        <v>2</v>
      </c>
      <c r="C5" s="386"/>
      <c r="D5" s="383">
        <v>3</v>
      </c>
      <c r="E5" s="384"/>
      <c r="F5" s="384"/>
      <c r="G5" s="383">
        <v>4</v>
      </c>
      <c r="H5" s="384"/>
      <c r="I5" s="384"/>
      <c r="J5" s="384"/>
      <c r="K5" s="384"/>
      <c r="L5" s="384"/>
      <c r="M5" s="384"/>
      <c r="N5" s="384"/>
      <c r="O5" s="384"/>
      <c r="P5" s="384"/>
      <c r="Q5" s="391"/>
      <c r="R5" s="383">
        <v>5</v>
      </c>
      <c r="S5" s="384"/>
      <c r="T5" s="391"/>
      <c r="U5" s="383">
        <v>6</v>
      </c>
      <c r="V5" s="384"/>
      <c r="W5" s="391"/>
      <c r="X5" s="387">
        <v>7</v>
      </c>
      <c r="Y5" s="388"/>
      <c r="Z5" s="389"/>
      <c r="AA5" s="387">
        <v>8</v>
      </c>
      <c r="AB5" s="388"/>
      <c r="AC5" s="389"/>
      <c r="AD5" s="387">
        <v>9</v>
      </c>
      <c r="AE5" s="388"/>
      <c r="AF5" s="389"/>
    </row>
    <row r="6" spans="1:32" ht="20.100000000000001" customHeight="1">
      <c r="A6" s="101"/>
      <c r="B6" s="381"/>
      <c r="C6" s="382"/>
      <c r="D6" s="367"/>
      <c r="E6" s="368"/>
      <c r="F6" s="368"/>
      <c r="G6" s="367"/>
      <c r="H6" s="368"/>
      <c r="I6" s="368"/>
      <c r="J6" s="368"/>
      <c r="K6" s="368"/>
      <c r="L6" s="368"/>
      <c r="M6" s="368"/>
      <c r="N6" s="368"/>
      <c r="O6" s="368"/>
      <c r="P6" s="368"/>
      <c r="Q6" s="390"/>
      <c r="R6" s="297"/>
      <c r="S6" s="353"/>
      <c r="T6" s="298"/>
      <c r="U6" s="297"/>
      <c r="V6" s="353"/>
      <c r="W6" s="298"/>
      <c r="X6" s="297"/>
      <c r="Y6" s="353"/>
      <c r="Z6" s="298"/>
      <c r="AA6" s="297">
        <f>X6-U6</f>
        <v>0</v>
      </c>
      <c r="AB6" s="353"/>
      <c r="AC6" s="298"/>
      <c r="AD6" s="392"/>
      <c r="AE6" s="393"/>
      <c r="AF6" s="394"/>
    </row>
    <row r="7" spans="1:32" ht="20.100000000000001" customHeight="1">
      <c r="A7" s="101"/>
      <c r="B7" s="381"/>
      <c r="C7" s="382"/>
      <c r="D7" s="367"/>
      <c r="E7" s="368"/>
      <c r="F7" s="368"/>
      <c r="G7" s="367"/>
      <c r="H7" s="368"/>
      <c r="I7" s="368"/>
      <c r="J7" s="368"/>
      <c r="K7" s="368"/>
      <c r="L7" s="368"/>
      <c r="M7" s="368"/>
      <c r="N7" s="368"/>
      <c r="O7" s="368"/>
      <c r="P7" s="368"/>
      <c r="Q7" s="390"/>
      <c r="R7" s="297"/>
      <c r="S7" s="353"/>
      <c r="T7" s="298"/>
      <c r="U7" s="297"/>
      <c r="V7" s="353"/>
      <c r="W7" s="298"/>
      <c r="X7" s="297"/>
      <c r="Y7" s="353"/>
      <c r="Z7" s="298"/>
      <c r="AA7" s="297">
        <f>X7-U7</f>
        <v>0</v>
      </c>
      <c r="AB7" s="353"/>
      <c r="AC7" s="298"/>
      <c r="AD7" s="392"/>
      <c r="AE7" s="393"/>
      <c r="AF7" s="394"/>
    </row>
    <row r="8" spans="1:32" ht="20.100000000000001" customHeight="1">
      <c r="A8" s="101"/>
      <c r="B8" s="381"/>
      <c r="C8" s="382"/>
      <c r="D8" s="367"/>
      <c r="E8" s="368"/>
      <c r="F8" s="368"/>
      <c r="G8" s="367"/>
      <c r="H8" s="368"/>
      <c r="I8" s="368"/>
      <c r="J8" s="368"/>
      <c r="K8" s="368"/>
      <c r="L8" s="368"/>
      <c r="M8" s="368"/>
      <c r="N8" s="368"/>
      <c r="O8" s="368"/>
      <c r="P8" s="368"/>
      <c r="Q8" s="390"/>
      <c r="R8" s="297"/>
      <c r="S8" s="353"/>
      <c r="T8" s="298"/>
      <c r="U8" s="297"/>
      <c r="V8" s="353"/>
      <c r="W8" s="298"/>
      <c r="X8" s="297"/>
      <c r="Y8" s="353"/>
      <c r="Z8" s="298"/>
      <c r="AA8" s="297">
        <f>X8-U8</f>
        <v>0</v>
      </c>
      <c r="AB8" s="353"/>
      <c r="AC8" s="298"/>
      <c r="AD8" s="392"/>
      <c r="AE8" s="393"/>
      <c r="AF8" s="394"/>
    </row>
    <row r="9" spans="1:32" ht="20.100000000000001" customHeight="1">
      <c r="A9" s="101"/>
      <c r="B9" s="381"/>
      <c r="C9" s="382"/>
      <c r="D9" s="367"/>
      <c r="E9" s="368"/>
      <c r="F9" s="368"/>
      <c r="G9" s="367"/>
      <c r="H9" s="368"/>
      <c r="I9" s="368"/>
      <c r="J9" s="368"/>
      <c r="K9" s="368"/>
      <c r="L9" s="368"/>
      <c r="M9" s="368"/>
      <c r="N9" s="368"/>
      <c r="O9" s="368"/>
      <c r="P9" s="368"/>
      <c r="Q9" s="390"/>
      <c r="R9" s="297"/>
      <c r="S9" s="353"/>
      <c r="T9" s="298"/>
      <c r="U9" s="297"/>
      <c r="V9" s="353"/>
      <c r="W9" s="298"/>
      <c r="X9" s="297"/>
      <c r="Y9" s="353"/>
      <c r="Z9" s="298"/>
      <c r="AA9" s="297">
        <f>X9-U9</f>
        <v>0</v>
      </c>
      <c r="AB9" s="353"/>
      <c r="AC9" s="298"/>
      <c r="AD9" s="392"/>
      <c r="AE9" s="393"/>
      <c r="AF9" s="394"/>
    </row>
    <row r="10" spans="1:32" ht="24.95" customHeight="1">
      <c r="A10" s="370" t="s">
        <v>53</v>
      </c>
      <c r="B10" s="371"/>
      <c r="C10" s="371"/>
      <c r="D10" s="371"/>
      <c r="E10" s="371"/>
      <c r="F10" s="371"/>
      <c r="G10" s="371"/>
      <c r="H10" s="371"/>
      <c r="I10" s="371"/>
      <c r="J10" s="371"/>
      <c r="K10" s="371"/>
      <c r="L10" s="371"/>
      <c r="M10" s="371"/>
      <c r="N10" s="371"/>
      <c r="O10" s="371"/>
      <c r="P10" s="371"/>
      <c r="Q10" s="372"/>
      <c r="R10" s="295">
        <f>SUM(R6:R9)</f>
        <v>0</v>
      </c>
      <c r="S10" s="378"/>
      <c r="T10" s="296"/>
      <c r="U10" s="295">
        <f>SUM(U6:U9)</f>
        <v>0</v>
      </c>
      <c r="V10" s="378"/>
      <c r="W10" s="296"/>
      <c r="X10" s="295">
        <f>SUM(X6:X9)</f>
        <v>0</v>
      </c>
      <c r="Y10" s="378"/>
      <c r="Z10" s="296"/>
      <c r="AA10" s="396">
        <f>X10-U10</f>
        <v>0</v>
      </c>
      <c r="AB10" s="397"/>
      <c r="AC10" s="398"/>
      <c r="AD10" s="354"/>
      <c r="AE10" s="355"/>
      <c r="AF10" s="356"/>
    </row>
    <row r="11" spans="1:32" ht="11.25" customHeight="1">
      <c r="A11" s="24"/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105"/>
      <c r="O11" s="105"/>
      <c r="P11" s="105"/>
      <c r="Q11" s="105"/>
      <c r="R11" s="105"/>
      <c r="S11" s="105"/>
      <c r="T11" s="105"/>
      <c r="U11" s="105"/>
      <c r="V11" s="105"/>
      <c r="W11" s="105"/>
      <c r="X11" s="105"/>
      <c r="Y11" s="105"/>
      <c r="Z11" s="105"/>
      <c r="AA11" s="105"/>
      <c r="AB11" s="105"/>
      <c r="AC11" s="105"/>
      <c r="AD11" s="105"/>
      <c r="AE11" s="106"/>
      <c r="AF11" s="106"/>
    </row>
    <row r="12" spans="1:32" ht="10.5" customHeight="1">
      <c r="A12" s="34"/>
      <c r="B12" s="34"/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5"/>
      <c r="O12" s="35"/>
      <c r="P12" s="35"/>
      <c r="Q12" s="35"/>
      <c r="R12" s="57"/>
      <c r="S12" s="57"/>
      <c r="T12" s="57"/>
      <c r="U12" s="57"/>
      <c r="V12" s="57"/>
      <c r="W12" s="57"/>
      <c r="X12" s="58"/>
      <c r="Y12" s="58"/>
      <c r="Z12" s="58"/>
      <c r="AA12" s="58"/>
      <c r="AB12" s="58"/>
      <c r="AC12" s="58"/>
      <c r="AD12" s="58"/>
      <c r="AE12" s="107"/>
      <c r="AF12" s="107"/>
    </row>
    <row r="13" spans="1:32" s="42" customFormat="1" ht="18.75" customHeight="1">
      <c r="C13" s="42" t="s">
        <v>332</v>
      </c>
    </row>
    <row r="14" spans="1:32" s="42" customFormat="1" ht="18.75" customHeight="1"/>
    <row r="15" spans="1:32" ht="45.75" customHeight="1">
      <c r="A15" s="249" t="s">
        <v>49</v>
      </c>
      <c r="B15" s="332" t="s">
        <v>147</v>
      </c>
      <c r="C15" s="334"/>
      <c r="D15" s="224" t="s">
        <v>144</v>
      </c>
      <c r="E15" s="224"/>
      <c r="F15" s="224"/>
      <c r="G15" s="224"/>
      <c r="H15" s="271" t="s">
        <v>237</v>
      </c>
      <c r="I15" s="272"/>
      <c r="J15" s="272"/>
      <c r="K15" s="272"/>
      <c r="L15" s="272"/>
      <c r="M15" s="272"/>
      <c r="N15" s="272"/>
      <c r="O15" s="273"/>
      <c r="P15" s="271" t="s">
        <v>362</v>
      </c>
      <c r="Q15" s="273"/>
      <c r="R15" s="309" t="s">
        <v>146</v>
      </c>
      <c r="S15" s="315"/>
      <c r="T15" s="315"/>
      <c r="U15" s="315"/>
      <c r="V15" s="315"/>
      <c r="W15" s="315"/>
      <c r="X15" s="315"/>
      <c r="Y15" s="315"/>
      <c r="Z15" s="310"/>
      <c r="AA15" s="224" t="s">
        <v>429</v>
      </c>
      <c r="AB15" s="233"/>
      <c r="AC15" s="233"/>
      <c r="AD15" s="224" t="s">
        <v>430</v>
      </c>
      <c r="AE15" s="233"/>
      <c r="AF15" s="233"/>
    </row>
    <row r="16" spans="1:32" ht="24.95" customHeight="1">
      <c r="A16" s="249"/>
      <c r="B16" s="335"/>
      <c r="C16" s="337"/>
      <c r="D16" s="224"/>
      <c r="E16" s="224"/>
      <c r="F16" s="224"/>
      <c r="G16" s="224"/>
      <c r="H16" s="379"/>
      <c r="I16" s="414"/>
      <c r="J16" s="414"/>
      <c r="K16" s="414"/>
      <c r="L16" s="414"/>
      <c r="M16" s="414"/>
      <c r="N16" s="414"/>
      <c r="O16" s="380"/>
      <c r="P16" s="379"/>
      <c r="Q16" s="380"/>
      <c r="R16" s="271" t="s">
        <v>363</v>
      </c>
      <c r="S16" s="272"/>
      <c r="T16" s="273"/>
      <c r="U16" s="271" t="s">
        <v>364</v>
      </c>
      <c r="V16" s="272"/>
      <c r="W16" s="273"/>
      <c r="X16" s="271" t="s">
        <v>365</v>
      </c>
      <c r="Y16" s="400"/>
      <c r="Z16" s="401"/>
      <c r="AA16" s="233"/>
      <c r="AB16" s="233"/>
      <c r="AC16" s="233"/>
      <c r="AD16" s="233"/>
      <c r="AE16" s="233"/>
      <c r="AF16" s="233"/>
    </row>
    <row r="17" spans="1:32" ht="48" customHeight="1">
      <c r="A17" s="249"/>
      <c r="B17" s="338"/>
      <c r="C17" s="340"/>
      <c r="D17" s="224"/>
      <c r="E17" s="224"/>
      <c r="F17" s="224"/>
      <c r="G17" s="224"/>
      <c r="H17" s="274"/>
      <c r="I17" s="275"/>
      <c r="J17" s="275"/>
      <c r="K17" s="275"/>
      <c r="L17" s="275"/>
      <c r="M17" s="275"/>
      <c r="N17" s="275"/>
      <c r="O17" s="276"/>
      <c r="P17" s="274"/>
      <c r="Q17" s="276"/>
      <c r="R17" s="274"/>
      <c r="S17" s="275"/>
      <c r="T17" s="276"/>
      <c r="U17" s="274"/>
      <c r="V17" s="275"/>
      <c r="W17" s="276"/>
      <c r="X17" s="402"/>
      <c r="Y17" s="236"/>
      <c r="Z17" s="403"/>
      <c r="AA17" s="233"/>
      <c r="AB17" s="233"/>
      <c r="AC17" s="233"/>
      <c r="AD17" s="233"/>
      <c r="AE17" s="233"/>
      <c r="AF17" s="233"/>
    </row>
    <row r="18" spans="1:32" ht="18.75" customHeight="1">
      <c r="A18" s="65">
        <v>1</v>
      </c>
      <c r="B18" s="385">
        <v>2</v>
      </c>
      <c r="C18" s="386"/>
      <c r="D18" s="413">
        <v>3</v>
      </c>
      <c r="E18" s="413"/>
      <c r="F18" s="413"/>
      <c r="G18" s="413"/>
      <c r="H18" s="383">
        <v>4</v>
      </c>
      <c r="I18" s="384"/>
      <c r="J18" s="384"/>
      <c r="K18" s="384"/>
      <c r="L18" s="384"/>
      <c r="M18" s="384"/>
      <c r="N18" s="384"/>
      <c r="O18" s="391"/>
      <c r="P18" s="383">
        <v>5</v>
      </c>
      <c r="Q18" s="391"/>
      <c r="R18" s="383">
        <v>6</v>
      </c>
      <c r="S18" s="384"/>
      <c r="T18" s="391"/>
      <c r="U18" s="383">
        <v>7</v>
      </c>
      <c r="V18" s="384"/>
      <c r="W18" s="391"/>
      <c r="X18" s="383">
        <v>8</v>
      </c>
      <c r="Y18" s="384"/>
      <c r="Z18" s="391"/>
      <c r="AA18" s="383">
        <v>9</v>
      </c>
      <c r="AB18" s="384"/>
      <c r="AC18" s="391"/>
      <c r="AD18" s="383">
        <v>10</v>
      </c>
      <c r="AE18" s="384"/>
      <c r="AF18" s="391"/>
    </row>
    <row r="19" spans="1:32" ht="20.100000000000001" customHeight="1">
      <c r="A19" s="92"/>
      <c r="B19" s="376"/>
      <c r="C19" s="377"/>
      <c r="D19" s="369"/>
      <c r="E19" s="369"/>
      <c r="F19" s="369"/>
      <c r="G19" s="369"/>
      <c r="H19" s="373"/>
      <c r="I19" s="374"/>
      <c r="J19" s="374"/>
      <c r="K19" s="374"/>
      <c r="L19" s="374"/>
      <c r="M19" s="374"/>
      <c r="N19" s="374"/>
      <c r="O19" s="375"/>
      <c r="P19" s="351"/>
      <c r="Q19" s="352"/>
      <c r="R19" s="297"/>
      <c r="S19" s="353"/>
      <c r="T19" s="298"/>
      <c r="U19" s="297"/>
      <c r="V19" s="353"/>
      <c r="W19" s="298"/>
      <c r="X19" s="297"/>
      <c r="Y19" s="353"/>
      <c r="Z19" s="298"/>
      <c r="AA19" s="297">
        <f>X19-U19</f>
        <v>0</v>
      </c>
      <c r="AB19" s="353"/>
      <c r="AC19" s="298"/>
      <c r="AD19" s="392"/>
      <c r="AE19" s="393"/>
      <c r="AF19" s="394"/>
    </row>
    <row r="20" spans="1:32" ht="20.100000000000001" customHeight="1">
      <c r="A20" s="92"/>
      <c r="B20" s="376"/>
      <c r="C20" s="377"/>
      <c r="D20" s="369"/>
      <c r="E20" s="369"/>
      <c r="F20" s="369"/>
      <c r="G20" s="369"/>
      <c r="H20" s="373"/>
      <c r="I20" s="374"/>
      <c r="J20" s="374"/>
      <c r="K20" s="374"/>
      <c r="L20" s="374"/>
      <c r="M20" s="374"/>
      <c r="N20" s="374"/>
      <c r="O20" s="375"/>
      <c r="P20" s="351"/>
      <c r="Q20" s="352"/>
      <c r="R20" s="297"/>
      <c r="S20" s="353"/>
      <c r="T20" s="298"/>
      <c r="U20" s="297"/>
      <c r="V20" s="353"/>
      <c r="W20" s="298"/>
      <c r="X20" s="297"/>
      <c r="Y20" s="353"/>
      <c r="Z20" s="298"/>
      <c r="AA20" s="297">
        <f>X20-U20</f>
        <v>0</v>
      </c>
      <c r="AB20" s="353"/>
      <c r="AC20" s="298"/>
      <c r="AD20" s="392"/>
      <c r="AE20" s="393"/>
      <c r="AF20" s="394"/>
    </row>
    <row r="21" spans="1:32" ht="20.100000000000001" customHeight="1">
      <c r="A21" s="92"/>
      <c r="B21" s="376"/>
      <c r="C21" s="377"/>
      <c r="D21" s="369"/>
      <c r="E21" s="369"/>
      <c r="F21" s="369"/>
      <c r="G21" s="369"/>
      <c r="H21" s="373"/>
      <c r="I21" s="374"/>
      <c r="J21" s="374"/>
      <c r="K21" s="374"/>
      <c r="L21" s="374"/>
      <c r="M21" s="374"/>
      <c r="N21" s="374"/>
      <c r="O21" s="375"/>
      <c r="P21" s="351"/>
      <c r="Q21" s="352"/>
      <c r="R21" s="297"/>
      <c r="S21" s="353"/>
      <c r="T21" s="298"/>
      <c r="U21" s="297"/>
      <c r="V21" s="353"/>
      <c r="W21" s="298"/>
      <c r="X21" s="297"/>
      <c r="Y21" s="353"/>
      <c r="Z21" s="298"/>
      <c r="AA21" s="297">
        <f>X21-U21</f>
        <v>0</v>
      </c>
      <c r="AB21" s="353"/>
      <c r="AC21" s="298"/>
      <c r="AD21" s="392"/>
      <c r="AE21" s="393"/>
      <c r="AF21" s="394"/>
    </row>
    <row r="22" spans="1:32" ht="20.100000000000001" customHeight="1">
      <c r="A22" s="92"/>
      <c r="B22" s="376"/>
      <c r="C22" s="377"/>
      <c r="D22" s="369"/>
      <c r="E22" s="369"/>
      <c r="F22" s="369"/>
      <c r="G22" s="369"/>
      <c r="H22" s="373"/>
      <c r="I22" s="374"/>
      <c r="J22" s="374"/>
      <c r="K22" s="374"/>
      <c r="L22" s="374"/>
      <c r="M22" s="374"/>
      <c r="N22" s="374"/>
      <c r="O22" s="375"/>
      <c r="P22" s="351"/>
      <c r="Q22" s="352"/>
      <c r="R22" s="297"/>
      <c r="S22" s="353"/>
      <c r="T22" s="298"/>
      <c r="U22" s="297"/>
      <c r="V22" s="353"/>
      <c r="W22" s="298"/>
      <c r="X22" s="297"/>
      <c r="Y22" s="353"/>
      <c r="Z22" s="298"/>
      <c r="AA22" s="297">
        <f>X22-U22</f>
        <v>0</v>
      </c>
      <c r="AB22" s="353"/>
      <c r="AC22" s="298"/>
      <c r="AD22" s="392"/>
      <c r="AE22" s="393"/>
      <c r="AF22" s="394"/>
    </row>
    <row r="23" spans="1:32" ht="24.95" customHeight="1">
      <c r="A23" s="370" t="s">
        <v>53</v>
      </c>
      <c r="B23" s="371"/>
      <c r="C23" s="371"/>
      <c r="D23" s="371"/>
      <c r="E23" s="371"/>
      <c r="F23" s="371"/>
      <c r="G23" s="371"/>
      <c r="H23" s="371"/>
      <c r="I23" s="371"/>
      <c r="J23" s="371"/>
      <c r="K23" s="371"/>
      <c r="L23" s="371"/>
      <c r="M23" s="371"/>
      <c r="N23" s="371"/>
      <c r="O23" s="371"/>
      <c r="P23" s="371"/>
      <c r="Q23" s="372"/>
      <c r="R23" s="295">
        <f>SUM(R19:R22)</f>
        <v>0</v>
      </c>
      <c r="S23" s="378"/>
      <c r="T23" s="296"/>
      <c r="U23" s="295">
        <f>SUM(U19:U22)</f>
        <v>0</v>
      </c>
      <c r="V23" s="378"/>
      <c r="W23" s="296"/>
      <c r="X23" s="295">
        <f>SUM(X19:X22)</f>
        <v>0</v>
      </c>
      <c r="Y23" s="378"/>
      <c r="Z23" s="296"/>
      <c r="AA23" s="396">
        <f>X23-U23</f>
        <v>0</v>
      </c>
      <c r="AB23" s="397"/>
      <c r="AC23" s="398"/>
      <c r="AD23" s="354"/>
      <c r="AE23" s="355"/>
      <c r="AF23" s="356"/>
    </row>
    <row r="24" spans="1:32">
      <c r="A24" s="25"/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R24" s="29"/>
      <c r="S24" s="29"/>
      <c r="T24" s="29"/>
      <c r="U24" s="29"/>
      <c r="V24" s="29"/>
      <c r="AF24" s="29"/>
    </row>
    <row r="25" spans="1:32" ht="16.5" customHeight="1">
      <c r="A25" s="25"/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R25" s="29"/>
      <c r="S25" s="29"/>
      <c r="T25" s="29"/>
      <c r="U25" s="29"/>
      <c r="V25" s="29"/>
      <c r="AF25" s="29"/>
    </row>
    <row r="26" spans="1:32" s="42" customFormat="1" ht="18.75" customHeight="1">
      <c r="C26" s="42" t="s">
        <v>155</v>
      </c>
    </row>
    <row r="27" spans="1:32">
      <c r="A27" s="26"/>
      <c r="B27" s="26"/>
      <c r="C27" s="26"/>
      <c r="D27" s="26"/>
      <c r="E27" s="26"/>
      <c r="F27" s="26"/>
      <c r="G27" s="26"/>
      <c r="H27" s="26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26"/>
      <c r="Z27" s="399"/>
      <c r="AA27" s="399"/>
      <c r="AB27" s="399"/>
      <c r="AD27" s="357" t="s">
        <v>431</v>
      </c>
      <c r="AE27" s="357"/>
      <c r="AF27" s="357"/>
    </row>
    <row r="28" spans="1:32" ht="24.95" customHeight="1">
      <c r="A28" s="345" t="s">
        <v>49</v>
      </c>
      <c r="B28" s="332" t="s">
        <v>180</v>
      </c>
      <c r="C28" s="333"/>
      <c r="D28" s="333"/>
      <c r="E28" s="333"/>
      <c r="F28" s="333"/>
      <c r="G28" s="333"/>
      <c r="H28" s="333"/>
      <c r="I28" s="333"/>
      <c r="J28" s="333"/>
      <c r="K28" s="333"/>
      <c r="L28" s="334"/>
      <c r="M28" s="348" t="s">
        <v>52</v>
      </c>
      <c r="N28" s="349"/>
      <c r="O28" s="349"/>
      <c r="P28" s="350"/>
      <c r="Q28" s="348" t="s">
        <v>81</v>
      </c>
      <c r="R28" s="349"/>
      <c r="S28" s="349"/>
      <c r="T28" s="350"/>
      <c r="U28" s="348" t="s">
        <v>215</v>
      </c>
      <c r="V28" s="349"/>
      <c r="W28" s="349"/>
      <c r="X28" s="350"/>
      <c r="Y28" s="348" t="s">
        <v>112</v>
      </c>
      <c r="Z28" s="349"/>
      <c r="AA28" s="349"/>
      <c r="AB28" s="350"/>
      <c r="AC28" s="348" t="s">
        <v>53</v>
      </c>
      <c r="AD28" s="349"/>
      <c r="AE28" s="349"/>
      <c r="AF28" s="350"/>
    </row>
    <row r="29" spans="1:32" ht="24.95" customHeight="1">
      <c r="A29" s="346"/>
      <c r="B29" s="335"/>
      <c r="C29" s="336"/>
      <c r="D29" s="336"/>
      <c r="E29" s="336"/>
      <c r="F29" s="336"/>
      <c r="G29" s="336"/>
      <c r="H29" s="336"/>
      <c r="I29" s="336"/>
      <c r="J29" s="336"/>
      <c r="K29" s="336"/>
      <c r="L29" s="337"/>
      <c r="M29" s="330" t="s">
        <v>176</v>
      </c>
      <c r="N29" s="330" t="s">
        <v>177</v>
      </c>
      <c r="O29" s="330" t="s">
        <v>196</v>
      </c>
      <c r="P29" s="330" t="s">
        <v>197</v>
      </c>
      <c r="Q29" s="330" t="s">
        <v>176</v>
      </c>
      <c r="R29" s="330" t="s">
        <v>177</v>
      </c>
      <c r="S29" s="330" t="s">
        <v>196</v>
      </c>
      <c r="T29" s="330" t="s">
        <v>197</v>
      </c>
      <c r="U29" s="330" t="s">
        <v>176</v>
      </c>
      <c r="V29" s="330" t="s">
        <v>177</v>
      </c>
      <c r="W29" s="330" t="s">
        <v>196</v>
      </c>
      <c r="X29" s="330" t="s">
        <v>197</v>
      </c>
      <c r="Y29" s="330" t="s">
        <v>176</v>
      </c>
      <c r="Z29" s="330" t="s">
        <v>177</v>
      </c>
      <c r="AA29" s="330" t="s">
        <v>196</v>
      </c>
      <c r="AB29" s="330" t="s">
        <v>197</v>
      </c>
      <c r="AC29" s="330" t="s">
        <v>176</v>
      </c>
      <c r="AD29" s="330" t="s">
        <v>177</v>
      </c>
      <c r="AE29" s="330" t="s">
        <v>196</v>
      </c>
      <c r="AF29" s="330" t="s">
        <v>197</v>
      </c>
    </row>
    <row r="30" spans="1:32" ht="24.95" customHeight="1">
      <c r="A30" s="347"/>
      <c r="B30" s="338"/>
      <c r="C30" s="339"/>
      <c r="D30" s="339"/>
      <c r="E30" s="339"/>
      <c r="F30" s="339"/>
      <c r="G30" s="339"/>
      <c r="H30" s="339"/>
      <c r="I30" s="339"/>
      <c r="J30" s="339"/>
      <c r="K30" s="339"/>
      <c r="L30" s="340"/>
      <c r="M30" s="331"/>
      <c r="N30" s="331"/>
      <c r="O30" s="331"/>
      <c r="P30" s="331"/>
      <c r="Q30" s="331"/>
      <c r="R30" s="331"/>
      <c r="S30" s="331"/>
      <c r="T30" s="331"/>
      <c r="U30" s="331"/>
      <c r="V30" s="331"/>
      <c r="W30" s="331"/>
      <c r="X30" s="331"/>
      <c r="Y30" s="331"/>
      <c r="Z30" s="331"/>
      <c r="AA30" s="331"/>
      <c r="AB30" s="331"/>
      <c r="AC30" s="331"/>
      <c r="AD30" s="331"/>
      <c r="AE30" s="331"/>
      <c r="AF30" s="331"/>
    </row>
    <row r="31" spans="1:32" ht="18.75" customHeight="1">
      <c r="A31" s="103">
        <v>1</v>
      </c>
      <c r="B31" s="395">
        <v>2</v>
      </c>
      <c r="C31" s="395"/>
      <c r="D31" s="395"/>
      <c r="E31" s="395"/>
      <c r="F31" s="395"/>
      <c r="G31" s="395"/>
      <c r="H31" s="395"/>
      <c r="I31" s="395"/>
      <c r="J31" s="395"/>
      <c r="K31" s="395"/>
      <c r="L31" s="395"/>
      <c r="M31" s="91">
        <v>3</v>
      </c>
      <c r="N31" s="91">
        <v>4</v>
      </c>
      <c r="O31" s="91">
        <v>5</v>
      </c>
      <c r="P31" s="91">
        <v>6</v>
      </c>
      <c r="Q31" s="91">
        <v>7</v>
      </c>
      <c r="R31" s="91">
        <v>8</v>
      </c>
      <c r="S31" s="91">
        <v>9</v>
      </c>
      <c r="T31" s="91">
        <v>10</v>
      </c>
      <c r="U31" s="91">
        <v>11</v>
      </c>
      <c r="V31" s="91">
        <v>12</v>
      </c>
      <c r="W31" s="91">
        <v>13</v>
      </c>
      <c r="X31" s="91">
        <v>14</v>
      </c>
      <c r="Y31" s="91">
        <v>15</v>
      </c>
      <c r="Z31" s="91">
        <v>16</v>
      </c>
      <c r="AA31" s="91">
        <v>17</v>
      </c>
      <c r="AB31" s="91">
        <v>18</v>
      </c>
      <c r="AC31" s="91">
        <v>19</v>
      </c>
      <c r="AD31" s="91">
        <v>20</v>
      </c>
      <c r="AE31" s="91">
        <v>21</v>
      </c>
      <c r="AF31" s="91">
        <v>22</v>
      </c>
    </row>
    <row r="32" spans="1:32" ht="20.100000000000001" customHeight="1">
      <c r="A32" s="104"/>
      <c r="B32" s="363"/>
      <c r="C32" s="363"/>
      <c r="D32" s="363"/>
      <c r="E32" s="363"/>
      <c r="F32" s="363"/>
      <c r="G32" s="363"/>
      <c r="H32" s="363"/>
      <c r="I32" s="363"/>
      <c r="J32" s="363"/>
      <c r="K32" s="363"/>
      <c r="L32" s="363"/>
      <c r="M32" s="114"/>
      <c r="N32" s="114"/>
      <c r="O32" s="114">
        <f>N32-M32</f>
        <v>0</v>
      </c>
      <c r="P32" s="159"/>
      <c r="Q32" s="114"/>
      <c r="R32" s="114"/>
      <c r="S32" s="114">
        <f>R32-Q32</f>
        <v>0</v>
      </c>
      <c r="T32" s="159"/>
      <c r="U32" s="114"/>
      <c r="V32" s="114"/>
      <c r="W32" s="114">
        <f>V32-U32</f>
        <v>0</v>
      </c>
      <c r="X32" s="159"/>
      <c r="Y32" s="114"/>
      <c r="Z32" s="114"/>
      <c r="AA32" s="114">
        <f>Z32-Y32</f>
        <v>0</v>
      </c>
      <c r="AB32" s="159"/>
      <c r="AC32" s="114">
        <f t="shared" ref="AC32:AD35" si="0">SUM(M32,Q32,U32,Y32)</f>
        <v>0</v>
      </c>
      <c r="AD32" s="114">
        <f t="shared" si="0"/>
        <v>0</v>
      </c>
      <c r="AE32" s="114">
        <f>AD32-AC32</f>
        <v>0</v>
      </c>
      <c r="AF32" s="159"/>
    </row>
    <row r="33" spans="1:32" ht="20.100000000000001" customHeight="1">
      <c r="A33" s="104"/>
      <c r="B33" s="363"/>
      <c r="C33" s="363"/>
      <c r="D33" s="363"/>
      <c r="E33" s="363"/>
      <c r="F33" s="363"/>
      <c r="G33" s="363"/>
      <c r="H33" s="363"/>
      <c r="I33" s="363"/>
      <c r="J33" s="363"/>
      <c r="K33" s="363"/>
      <c r="L33" s="363"/>
      <c r="M33" s="114"/>
      <c r="N33" s="114"/>
      <c r="O33" s="114">
        <f>N33-M33</f>
        <v>0</v>
      </c>
      <c r="P33" s="159"/>
      <c r="Q33" s="114"/>
      <c r="R33" s="114"/>
      <c r="S33" s="114">
        <f>R33-Q33</f>
        <v>0</v>
      </c>
      <c r="T33" s="159"/>
      <c r="U33" s="114"/>
      <c r="V33" s="114"/>
      <c r="W33" s="114">
        <f>V33-U33</f>
        <v>0</v>
      </c>
      <c r="X33" s="159"/>
      <c r="Y33" s="114"/>
      <c r="Z33" s="114"/>
      <c r="AA33" s="114">
        <f>Z33-Y33</f>
        <v>0</v>
      </c>
      <c r="AB33" s="159"/>
      <c r="AC33" s="114">
        <f t="shared" si="0"/>
        <v>0</v>
      </c>
      <c r="AD33" s="114">
        <f t="shared" si="0"/>
        <v>0</v>
      </c>
      <c r="AE33" s="114">
        <f>AD33-AC33</f>
        <v>0</v>
      </c>
      <c r="AF33" s="159"/>
    </row>
    <row r="34" spans="1:32" ht="20.100000000000001" customHeight="1">
      <c r="A34" s="104"/>
      <c r="B34" s="363"/>
      <c r="C34" s="363"/>
      <c r="D34" s="363"/>
      <c r="E34" s="363"/>
      <c r="F34" s="363"/>
      <c r="G34" s="363"/>
      <c r="H34" s="363"/>
      <c r="I34" s="363"/>
      <c r="J34" s="363"/>
      <c r="K34" s="363"/>
      <c r="L34" s="363"/>
      <c r="M34" s="114"/>
      <c r="N34" s="114"/>
      <c r="O34" s="114">
        <f>N34-M34</f>
        <v>0</v>
      </c>
      <c r="P34" s="159"/>
      <c r="Q34" s="114"/>
      <c r="R34" s="114"/>
      <c r="S34" s="114">
        <f>R34-Q34</f>
        <v>0</v>
      </c>
      <c r="T34" s="159"/>
      <c r="U34" s="114"/>
      <c r="V34" s="114"/>
      <c r="W34" s="114">
        <f>V34-U34</f>
        <v>0</v>
      </c>
      <c r="X34" s="159"/>
      <c r="Y34" s="114"/>
      <c r="Z34" s="114"/>
      <c r="AA34" s="114">
        <f>Z34-Y34</f>
        <v>0</v>
      </c>
      <c r="AB34" s="159"/>
      <c r="AC34" s="114">
        <f t="shared" si="0"/>
        <v>0</v>
      </c>
      <c r="AD34" s="114">
        <f t="shared" si="0"/>
        <v>0</v>
      </c>
      <c r="AE34" s="114">
        <f>AD34-AC34</f>
        <v>0</v>
      </c>
      <c r="AF34" s="159"/>
    </row>
    <row r="35" spans="1:32" ht="20.100000000000001" customHeight="1">
      <c r="A35" s="104"/>
      <c r="B35" s="363"/>
      <c r="C35" s="363"/>
      <c r="D35" s="363"/>
      <c r="E35" s="363"/>
      <c r="F35" s="363"/>
      <c r="G35" s="363"/>
      <c r="H35" s="363"/>
      <c r="I35" s="363"/>
      <c r="J35" s="363"/>
      <c r="K35" s="363"/>
      <c r="L35" s="363"/>
      <c r="M35" s="114"/>
      <c r="N35" s="114"/>
      <c r="O35" s="114">
        <f>N35-M35</f>
        <v>0</v>
      </c>
      <c r="P35" s="159"/>
      <c r="Q35" s="114"/>
      <c r="R35" s="114"/>
      <c r="S35" s="114">
        <f>R35-Q35</f>
        <v>0</v>
      </c>
      <c r="T35" s="159"/>
      <c r="U35" s="114"/>
      <c r="V35" s="114"/>
      <c r="W35" s="114">
        <f>V35-U35</f>
        <v>0</v>
      </c>
      <c r="X35" s="159"/>
      <c r="Y35" s="114"/>
      <c r="Z35" s="114"/>
      <c r="AA35" s="114">
        <f>Z35-Y35</f>
        <v>0</v>
      </c>
      <c r="AB35" s="159"/>
      <c r="AC35" s="114">
        <f t="shared" si="0"/>
        <v>0</v>
      </c>
      <c r="AD35" s="114">
        <f t="shared" si="0"/>
        <v>0</v>
      </c>
      <c r="AE35" s="114">
        <f>AD35-AC35</f>
        <v>0</v>
      </c>
      <c r="AF35" s="159"/>
    </row>
    <row r="36" spans="1:32" ht="24.95" customHeight="1">
      <c r="A36" s="360" t="s">
        <v>53</v>
      </c>
      <c r="B36" s="361"/>
      <c r="C36" s="361"/>
      <c r="D36" s="361"/>
      <c r="E36" s="361"/>
      <c r="F36" s="361"/>
      <c r="G36" s="361"/>
      <c r="H36" s="361"/>
      <c r="I36" s="361"/>
      <c r="J36" s="361"/>
      <c r="K36" s="361"/>
      <c r="L36" s="362"/>
      <c r="M36" s="158">
        <f t="shared" ref="M36:AD36" si="1">SUM(M32:M35)</f>
        <v>0</v>
      </c>
      <c r="N36" s="158">
        <f t="shared" si="1"/>
        <v>0</v>
      </c>
      <c r="O36" s="140">
        <f>SUM(O32:O35)</f>
        <v>0</v>
      </c>
      <c r="P36" s="160"/>
      <c r="Q36" s="158">
        <f t="shared" si="1"/>
        <v>0</v>
      </c>
      <c r="R36" s="158">
        <f t="shared" si="1"/>
        <v>0</v>
      </c>
      <c r="S36" s="140">
        <f>SUM(S32:S35)</f>
        <v>0</v>
      </c>
      <c r="T36" s="160"/>
      <c r="U36" s="158">
        <f t="shared" si="1"/>
        <v>0</v>
      </c>
      <c r="V36" s="158">
        <f t="shared" si="1"/>
        <v>0</v>
      </c>
      <c r="W36" s="140">
        <f>SUM(W32:W35)</f>
        <v>0</v>
      </c>
      <c r="X36" s="160"/>
      <c r="Y36" s="158">
        <f t="shared" si="1"/>
        <v>0</v>
      </c>
      <c r="Z36" s="158">
        <f t="shared" si="1"/>
        <v>0</v>
      </c>
      <c r="AA36" s="140">
        <f>SUM(AA32:AA35)</f>
        <v>0</v>
      </c>
      <c r="AB36" s="160"/>
      <c r="AC36" s="158">
        <f t="shared" si="1"/>
        <v>0</v>
      </c>
      <c r="AD36" s="158">
        <f t="shared" si="1"/>
        <v>0</v>
      </c>
      <c r="AE36" s="140">
        <f>SUM(AE32:AE35)</f>
        <v>0</v>
      </c>
      <c r="AF36" s="160"/>
    </row>
    <row r="37" spans="1:32" ht="24.95" customHeight="1">
      <c r="A37" s="364" t="s">
        <v>54</v>
      </c>
      <c r="B37" s="365"/>
      <c r="C37" s="365"/>
      <c r="D37" s="365"/>
      <c r="E37" s="365"/>
      <c r="F37" s="365"/>
      <c r="G37" s="365"/>
      <c r="H37" s="365"/>
      <c r="I37" s="365"/>
      <c r="J37" s="365"/>
      <c r="K37" s="365"/>
      <c r="L37" s="366"/>
      <c r="M37" s="161"/>
      <c r="N37" s="161"/>
      <c r="O37" s="89"/>
      <c r="P37" s="89"/>
      <c r="Q37" s="161"/>
      <c r="R37" s="161"/>
      <c r="S37" s="89"/>
      <c r="T37" s="89"/>
      <c r="U37" s="161"/>
      <c r="V37" s="161"/>
      <c r="W37" s="89"/>
      <c r="X37" s="89"/>
      <c r="Y37" s="161"/>
      <c r="Z37" s="161"/>
      <c r="AA37" s="89"/>
      <c r="AB37" s="89"/>
      <c r="AC37" s="161">
        <f>SUM(M37,Q37,U37,Y37)</f>
        <v>0</v>
      </c>
      <c r="AD37" s="161">
        <f>SUM(N37,R37,V37,Z37)</f>
        <v>0</v>
      </c>
      <c r="AE37" s="89"/>
      <c r="AF37" s="89"/>
    </row>
    <row r="38" spans="1:32" ht="15" customHeight="1">
      <c r="A38" s="17"/>
      <c r="B38" s="17"/>
      <c r="C38" s="17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</row>
    <row r="39" spans="1:32" ht="15" customHeight="1">
      <c r="A39" s="17"/>
      <c r="B39" s="17"/>
      <c r="C39" s="17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</row>
    <row r="40" spans="1:32" s="42" customFormat="1" ht="31.5" customHeight="1">
      <c r="C40" s="42" t="s">
        <v>181</v>
      </c>
    </row>
    <row r="41" spans="1:32" s="82" customFormat="1">
      <c r="A41" s="2"/>
      <c r="B41" s="2"/>
      <c r="C41" s="2"/>
      <c r="D41" s="2"/>
      <c r="E41" s="2"/>
      <c r="F41" s="2"/>
      <c r="G41" s="2"/>
      <c r="H41" s="2"/>
      <c r="I41" s="2"/>
      <c r="J41" s="2"/>
      <c r="L41" s="2"/>
      <c r="AD41" s="344" t="s">
        <v>431</v>
      </c>
      <c r="AE41" s="344"/>
      <c r="AF41" s="344"/>
    </row>
    <row r="42" spans="1:32" s="83" customFormat="1" ht="34.5" customHeight="1">
      <c r="A42" s="233" t="s">
        <v>49</v>
      </c>
      <c r="B42" s="271" t="s">
        <v>228</v>
      </c>
      <c r="C42" s="273"/>
      <c r="D42" s="224" t="s">
        <v>230</v>
      </c>
      <c r="E42" s="224"/>
      <c r="F42" s="224" t="s">
        <v>152</v>
      </c>
      <c r="G42" s="224"/>
      <c r="H42" s="224" t="s">
        <v>355</v>
      </c>
      <c r="I42" s="224"/>
      <c r="J42" s="224" t="s">
        <v>356</v>
      </c>
      <c r="K42" s="224"/>
      <c r="L42" s="224" t="s">
        <v>389</v>
      </c>
      <c r="M42" s="224"/>
      <c r="N42" s="224"/>
      <c r="O42" s="224"/>
      <c r="P42" s="224"/>
      <c r="Q42" s="224"/>
      <c r="R42" s="224"/>
      <c r="S42" s="224"/>
      <c r="T42" s="224"/>
      <c r="U42" s="224"/>
      <c r="V42" s="224" t="s">
        <v>229</v>
      </c>
      <c r="W42" s="224"/>
      <c r="X42" s="224"/>
      <c r="Y42" s="224"/>
      <c r="Z42" s="224"/>
      <c r="AA42" s="224" t="s">
        <v>366</v>
      </c>
      <c r="AB42" s="224"/>
      <c r="AC42" s="224"/>
      <c r="AD42" s="224"/>
      <c r="AE42" s="224"/>
      <c r="AF42" s="224"/>
    </row>
    <row r="43" spans="1:32" s="83" customFormat="1" ht="52.5" customHeight="1">
      <c r="A43" s="233"/>
      <c r="B43" s="379"/>
      <c r="C43" s="380"/>
      <c r="D43" s="224"/>
      <c r="E43" s="224"/>
      <c r="F43" s="224"/>
      <c r="G43" s="224"/>
      <c r="H43" s="224"/>
      <c r="I43" s="224"/>
      <c r="J43" s="224"/>
      <c r="K43" s="224"/>
      <c r="L43" s="224" t="s">
        <v>209</v>
      </c>
      <c r="M43" s="224"/>
      <c r="N43" s="224" t="s">
        <v>213</v>
      </c>
      <c r="O43" s="224"/>
      <c r="P43" s="224" t="s">
        <v>214</v>
      </c>
      <c r="Q43" s="224"/>
      <c r="R43" s="224"/>
      <c r="S43" s="224"/>
      <c r="T43" s="224"/>
      <c r="U43" s="224"/>
      <c r="V43" s="224"/>
      <c r="W43" s="224"/>
      <c r="X43" s="224"/>
      <c r="Y43" s="224"/>
      <c r="Z43" s="224"/>
      <c r="AA43" s="224"/>
      <c r="AB43" s="224"/>
      <c r="AC43" s="224"/>
      <c r="AD43" s="224"/>
      <c r="AE43" s="224"/>
      <c r="AF43" s="224"/>
    </row>
    <row r="44" spans="1:32" s="84" customFormat="1" ht="82.5" customHeight="1">
      <c r="A44" s="233"/>
      <c r="B44" s="274"/>
      <c r="C44" s="276"/>
      <c r="D44" s="224"/>
      <c r="E44" s="224"/>
      <c r="F44" s="224"/>
      <c r="G44" s="224"/>
      <c r="H44" s="224"/>
      <c r="I44" s="224"/>
      <c r="J44" s="224"/>
      <c r="K44" s="224"/>
      <c r="L44" s="224"/>
      <c r="M44" s="224"/>
      <c r="N44" s="224"/>
      <c r="O44" s="224"/>
      <c r="P44" s="224" t="s">
        <v>210</v>
      </c>
      <c r="Q44" s="224"/>
      <c r="R44" s="224" t="s">
        <v>211</v>
      </c>
      <c r="S44" s="224"/>
      <c r="T44" s="224" t="s">
        <v>212</v>
      </c>
      <c r="U44" s="224"/>
      <c r="V44" s="224"/>
      <c r="W44" s="224"/>
      <c r="X44" s="224"/>
      <c r="Y44" s="224"/>
      <c r="Z44" s="224"/>
      <c r="AA44" s="224"/>
      <c r="AB44" s="224"/>
      <c r="AC44" s="224"/>
      <c r="AD44" s="224"/>
      <c r="AE44" s="224"/>
      <c r="AF44" s="224"/>
    </row>
    <row r="45" spans="1:32" s="83" customFormat="1" ht="18.75" customHeight="1">
      <c r="A45" s="67">
        <v>1</v>
      </c>
      <c r="B45" s="288">
        <v>2</v>
      </c>
      <c r="C45" s="290"/>
      <c r="D45" s="224">
        <v>3</v>
      </c>
      <c r="E45" s="224"/>
      <c r="F45" s="224">
        <v>4</v>
      </c>
      <c r="G45" s="224"/>
      <c r="H45" s="224">
        <v>5</v>
      </c>
      <c r="I45" s="224"/>
      <c r="J45" s="224">
        <v>6</v>
      </c>
      <c r="K45" s="224"/>
      <c r="L45" s="288">
        <v>7</v>
      </c>
      <c r="M45" s="290"/>
      <c r="N45" s="288">
        <v>8</v>
      </c>
      <c r="O45" s="290"/>
      <c r="P45" s="224">
        <v>9</v>
      </c>
      <c r="Q45" s="224"/>
      <c r="R45" s="233">
        <v>10</v>
      </c>
      <c r="S45" s="233"/>
      <c r="T45" s="224">
        <v>11</v>
      </c>
      <c r="U45" s="224"/>
      <c r="V45" s="224">
        <v>12</v>
      </c>
      <c r="W45" s="224"/>
      <c r="X45" s="224"/>
      <c r="Y45" s="224"/>
      <c r="Z45" s="224"/>
      <c r="AA45" s="224">
        <v>13</v>
      </c>
      <c r="AB45" s="224"/>
      <c r="AC45" s="224"/>
      <c r="AD45" s="224"/>
      <c r="AE45" s="224"/>
      <c r="AF45" s="224"/>
    </row>
    <row r="46" spans="1:32" s="83" customFormat="1" ht="20.100000000000001" customHeight="1">
      <c r="A46" s="102"/>
      <c r="B46" s="358"/>
      <c r="C46" s="359"/>
      <c r="D46" s="312"/>
      <c r="E46" s="312"/>
      <c r="F46" s="341"/>
      <c r="G46" s="341"/>
      <c r="H46" s="341"/>
      <c r="I46" s="341"/>
      <c r="J46" s="341"/>
      <c r="K46" s="341"/>
      <c r="L46" s="297"/>
      <c r="M46" s="298"/>
      <c r="N46" s="307">
        <f t="shared" ref="N46:N52" si="2">SUM(P46,R46,T46)</f>
        <v>0</v>
      </c>
      <c r="O46" s="308"/>
      <c r="P46" s="341"/>
      <c r="Q46" s="341"/>
      <c r="R46" s="341"/>
      <c r="S46" s="341"/>
      <c r="T46" s="341"/>
      <c r="U46" s="341"/>
      <c r="V46" s="404"/>
      <c r="W46" s="404"/>
      <c r="X46" s="404"/>
      <c r="Y46" s="404"/>
      <c r="Z46" s="404"/>
      <c r="AA46" s="299"/>
      <c r="AB46" s="299"/>
      <c r="AC46" s="299"/>
      <c r="AD46" s="299"/>
      <c r="AE46" s="299"/>
      <c r="AF46" s="299"/>
    </row>
    <row r="47" spans="1:32" s="83" customFormat="1" ht="20.100000000000001" customHeight="1">
      <c r="A47" s="102"/>
      <c r="B47" s="358"/>
      <c r="C47" s="359"/>
      <c r="D47" s="312"/>
      <c r="E47" s="312"/>
      <c r="F47" s="341"/>
      <c r="G47" s="341"/>
      <c r="H47" s="341"/>
      <c r="I47" s="341"/>
      <c r="J47" s="341"/>
      <c r="K47" s="341"/>
      <c r="L47" s="297"/>
      <c r="M47" s="298"/>
      <c r="N47" s="307">
        <f t="shared" si="2"/>
        <v>0</v>
      </c>
      <c r="O47" s="308"/>
      <c r="P47" s="341"/>
      <c r="Q47" s="341"/>
      <c r="R47" s="341"/>
      <c r="S47" s="341"/>
      <c r="T47" s="341"/>
      <c r="U47" s="341"/>
      <c r="V47" s="404"/>
      <c r="W47" s="404"/>
      <c r="X47" s="404"/>
      <c r="Y47" s="404"/>
      <c r="Z47" s="404"/>
      <c r="AA47" s="299"/>
      <c r="AB47" s="299"/>
      <c r="AC47" s="299"/>
      <c r="AD47" s="299"/>
      <c r="AE47" s="299"/>
      <c r="AF47" s="299"/>
    </row>
    <row r="48" spans="1:32" s="83" customFormat="1" ht="20.100000000000001" customHeight="1">
      <c r="A48" s="102"/>
      <c r="B48" s="358"/>
      <c r="C48" s="359"/>
      <c r="D48" s="312"/>
      <c r="E48" s="312"/>
      <c r="F48" s="341"/>
      <c r="G48" s="341"/>
      <c r="H48" s="341"/>
      <c r="I48" s="341"/>
      <c r="J48" s="341"/>
      <c r="K48" s="341"/>
      <c r="L48" s="297"/>
      <c r="M48" s="298"/>
      <c r="N48" s="307">
        <f t="shared" si="2"/>
        <v>0</v>
      </c>
      <c r="O48" s="308"/>
      <c r="P48" s="341"/>
      <c r="Q48" s="341"/>
      <c r="R48" s="341"/>
      <c r="S48" s="341"/>
      <c r="T48" s="341"/>
      <c r="U48" s="341"/>
      <c r="V48" s="404"/>
      <c r="W48" s="404"/>
      <c r="X48" s="404"/>
      <c r="Y48" s="404"/>
      <c r="Z48" s="404"/>
      <c r="AA48" s="299"/>
      <c r="AB48" s="299"/>
      <c r="AC48" s="299"/>
      <c r="AD48" s="299"/>
      <c r="AE48" s="299"/>
      <c r="AF48" s="299"/>
    </row>
    <row r="49" spans="1:32" s="83" customFormat="1" ht="20.100000000000001" customHeight="1">
      <c r="A49" s="102"/>
      <c r="B49" s="358"/>
      <c r="C49" s="359"/>
      <c r="D49" s="312"/>
      <c r="E49" s="312"/>
      <c r="F49" s="341"/>
      <c r="G49" s="341"/>
      <c r="H49" s="341"/>
      <c r="I49" s="341"/>
      <c r="J49" s="341"/>
      <c r="K49" s="341"/>
      <c r="L49" s="297"/>
      <c r="M49" s="298"/>
      <c r="N49" s="307">
        <f t="shared" si="2"/>
        <v>0</v>
      </c>
      <c r="O49" s="308"/>
      <c r="P49" s="341"/>
      <c r="Q49" s="341"/>
      <c r="R49" s="341"/>
      <c r="S49" s="341"/>
      <c r="T49" s="341"/>
      <c r="U49" s="341"/>
      <c r="V49" s="404"/>
      <c r="W49" s="404"/>
      <c r="X49" s="404"/>
      <c r="Y49" s="404"/>
      <c r="Z49" s="404"/>
      <c r="AA49" s="299"/>
      <c r="AB49" s="299"/>
      <c r="AC49" s="299"/>
      <c r="AD49" s="299"/>
      <c r="AE49" s="299"/>
      <c r="AF49" s="299"/>
    </row>
    <row r="50" spans="1:32" s="83" customFormat="1" ht="20.100000000000001" customHeight="1">
      <c r="A50" s="102"/>
      <c r="B50" s="358"/>
      <c r="C50" s="359"/>
      <c r="D50" s="312"/>
      <c r="E50" s="312"/>
      <c r="F50" s="341"/>
      <c r="G50" s="341"/>
      <c r="H50" s="341"/>
      <c r="I50" s="341"/>
      <c r="J50" s="341"/>
      <c r="K50" s="341"/>
      <c r="L50" s="297"/>
      <c r="M50" s="298"/>
      <c r="N50" s="307">
        <f t="shared" si="2"/>
        <v>0</v>
      </c>
      <c r="O50" s="308"/>
      <c r="P50" s="341"/>
      <c r="Q50" s="341"/>
      <c r="R50" s="341"/>
      <c r="S50" s="341"/>
      <c r="T50" s="341"/>
      <c r="U50" s="341"/>
      <c r="V50" s="404"/>
      <c r="W50" s="404"/>
      <c r="X50" s="404"/>
      <c r="Y50" s="404"/>
      <c r="Z50" s="404"/>
      <c r="AA50" s="299"/>
      <c r="AB50" s="299"/>
      <c r="AC50" s="299"/>
      <c r="AD50" s="299"/>
      <c r="AE50" s="299"/>
      <c r="AF50" s="299"/>
    </row>
    <row r="51" spans="1:32" s="83" customFormat="1" ht="20.100000000000001" customHeight="1">
      <c r="A51" s="102"/>
      <c r="B51" s="358"/>
      <c r="C51" s="359"/>
      <c r="D51" s="312"/>
      <c r="E51" s="312"/>
      <c r="F51" s="341"/>
      <c r="G51" s="341"/>
      <c r="H51" s="341"/>
      <c r="I51" s="341"/>
      <c r="J51" s="341"/>
      <c r="K51" s="341"/>
      <c r="L51" s="297"/>
      <c r="M51" s="298"/>
      <c r="N51" s="307">
        <f t="shared" si="2"/>
        <v>0</v>
      </c>
      <c r="O51" s="308"/>
      <c r="P51" s="341"/>
      <c r="Q51" s="341"/>
      <c r="R51" s="341"/>
      <c r="S51" s="341"/>
      <c r="T51" s="341"/>
      <c r="U51" s="341"/>
      <c r="V51" s="404"/>
      <c r="W51" s="404"/>
      <c r="X51" s="404"/>
      <c r="Y51" s="404"/>
      <c r="Z51" s="404"/>
      <c r="AA51" s="299"/>
      <c r="AB51" s="299"/>
      <c r="AC51" s="299"/>
      <c r="AD51" s="299"/>
      <c r="AE51" s="299"/>
      <c r="AF51" s="299"/>
    </row>
    <row r="52" spans="1:32" s="83" customFormat="1" ht="20.100000000000001" customHeight="1">
      <c r="A52" s="102"/>
      <c r="B52" s="358"/>
      <c r="C52" s="359"/>
      <c r="D52" s="312"/>
      <c r="E52" s="312"/>
      <c r="F52" s="341"/>
      <c r="G52" s="341"/>
      <c r="H52" s="341"/>
      <c r="I52" s="341"/>
      <c r="J52" s="341"/>
      <c r="K52" s="341"/>
      <c r="L52" s="297"/>
      <c r="M52" s="298"/>
      <c r="N52" s="307">
        <f t="shared" si="2"/>
        <v>0</v>
      </c>
      <c r="O52" s="308"/>
      <c r="P52" s="341"/>
      <c r="Q52" s="341"/>
      <c r="R52" s="341"/>
      <c r="S52" s="341"/>
      <c r="T52" s="341"/>
      <c r="U52" s="341"/>
      <c r="V52" s="404"/>
      <c r="W52" s="404"/>
      <c r="X52" s="404"/>
      <c r="Y52" s="404"/>
      <c r="Z52" s="404"/>
      <c r="AA52" s="299"/>
      <c r="AB52" s="299"/>
      <c r="AC52" s="299"/>
      <c r="AD52" s="299"/>
      <c r="AE52" s="299"/>
      <c r="AF52" s="299"/>
    </row>
    <row r="53" spans="1:32" s="83" customFormat="1" ht="24.95" customHeight="1">
      <c r="A53" s="410" t="s">
        <v>53</v>
      </c>
      <c r="B53" s="411"/>
      <c r="C53" s="411"/>
      <c r="D53" s="411"/>
      <c r="E53" s="412"/>
      <c r="F53" s="407">
        <f>SUM(F46:F52)</f>
        <v>0</v>
      </c>
      <c r="G53" s="407"/>
      <c r="H53" s="407">
        <f>SUM(H46:H52)</f>
        <v>0</v>
      </c>
      <c r="I53" s="407"/>
      <c r="J53" s="407">
        <f>SUM(J46:J52)</f>
        <v>0</v>
      </c>
      <c r="K53" s="407"/>
      <c r="L53" s="407">
        <f>SUM(L46:L52)</f>
        <v>0</v>
      </c>
      <c r="M53" s="407"/>
      <c r="N53" s="407">
        <f>SUM(N46:N52)</f>
        <v>0</v>
      </c>
      <c r="O53" s="407"/>
      <c r="P53" s="407">
        <f>SUM(P46:P52)</f>
        <v>0</v>
      </c>
      <c r="Q53" s="407"/>
      <c r="R53" s="407">
        <f>SUM(R46:R52)</f>
        <v>0</v>
      </c>
      <c r="S53" s="407"/>
      <c r="T53" s="407">
        <f>SUM(T46:T52)</f>
        <v>0</v>
      </c>
      <c r="U53" s="407"/>
      <c r="V53" s="409"/>
      <c r="W53" s="409"/>
      <c r="X53" s="409"/>
      <c r="Y53" s="409"/>
      <c r="Z53" s="409"/>
      <c r="AA53" s="293"/>
      <c r="AB53" s="293"/>
      <c r="AC53" s="293"/>
      <c r="AD53" s="293"/>
      <c r="AE53" s="293"/>
      <c r="AF53" s="293"/>
    </row>
    <row r="54" spans="1:32" ht="15" customHeight="1">
      <c r="A54" s="17"/>
      <c r="B54" s="17"/>
      <c r="C54" s="17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</row>
    <row r="55" spans="1:32" ht="15" customHeight="1">
      <c r="A55" s="17"/>
      <c r="B55" s="17"/>
      <c r="C55" s="17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</row>
    <row r="56" spans="1:32" ht="15" customHeight="1">
      <c r="A56" s="17"/>
      <c r="B56" s="17"/>
      <c r="C56" s="17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</row>
    <row r="57" spans="1:32" ht="15" customHeight="1">
      <c r="A57" s="17"/>
      <c r="B57" s="17"/>
      <c r="C57" s="17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</row>
    <row r="58" spans="1:32" ht="15" customHeight="1">
      <c r="A58" s="17"/>
      <c r="B58" s="408" t="s">
        <v>449</v>
      </c>
      <c r="C58" s="408"/>
      <c r="D58" s="408"/>
      <c r="E58" s="408"/>
      <c r="F58" s="408"/>
      <c r="G58" s="408"/>
      <c r="H58" s="19"/>
      <c r="I58" s="19"/>
      <c r="J58" s="19"/>
      <c r="K58" s="19"/>
      <c r="L58" s="19"/>
      <c r="M58" s="406" t="s">
        <v>208</v>
      </c>
      <c r="N58" s="406"/>
      <c r="O58" s="406"/>
      <c r="P58" s="406"/>
      <c r="Q58" s="406"/>
      <c r="R58" s="19"/>
      <c r="S58" s="19"/>
      <c r="T58" s="19"/>
      <c r="U58" s="19"/>
      <c r="V58" s="19"/>
      <c r="W58" s="236" t="s">
        <v>451</v>
      </c>
      <c r="X58" s="236"/>
      <c r="Y58" s="236"/>
      <c r="Z58" s="236"/>
      <c r="AA58" s="236"/>
    </row>
    <row r="59" spans="1:32" s="4" customFormat="1">
      <c r="B59" s="405" t="s">
        <v>72</v>
      </c>
      <c r="C59" s="405"/>
      <c r="D59" s="405"/>
      <c r="E59" s="405"/>
      <c r="F59" s="405"/>
      <c r="G59" s="405"/>
      <c r="H59" s="42"/>
      <c r="I59" s="42"/>
      <c r="J59" s="42"/>
      <c r="K59" s="42"/>
      <c r="L59" s="42"/>
      <c r="M59" s="405" t="s">
        <v>73</v>
      </c>
      <c r="N59" s="405"/>
      <c r="O59" s="405"/>
      <c r="P59" s="405"/>
      <c r="Q59" s="405"/>
      <c r="V59" s="2"/>
      <c r="W59" s="405" t="s">
        <v>113</v>
      </c>
      <c r="X59" s="405"/>
      <c r="Y59" s="405"/>
      <c r="Z59" s="405"/>
      <c r="AA59" s="405"/>
    </row>
    <row r="60" spans="1:32" s="4" customFormat="1">
      <c r="F60" s="25"/>
      <c r="G60" s="25"/>
      <c r="H60" s="25"/>
      <c r="I60" s="25"/>
      <c r="J60" s="25"/>
      <c r="K60" s="25"/>
      <c r="L60" s="25"/>
      <c r="Q60" s="25"/>
      <c r="R60" s="25"/>
      <c r="S60" s="25"/>
      <c r="T60" s="25"/>
      <c r="X60" s="25"/>
      <c r="Y60" s="25"/>
      <c r="Z60" s="25"/>
      <c r="AA60" s="25"/>
    </row>
    <row r="61" spans="1:32">
      <c r="C61" s="36"/>
      <c r="D61" s="36"/>
      <c r="E61" s="36"/>
      <c r="F61" s="36"/>
      <c r="G61" s="36"/>
      <c r="H61" s="36"/>
      <c r="I61" s="112"/>
      <c r="J61" s="112"/>
      <c r="K61" s="112"/>
      <c r="L61" s="112"/>
      <c r="M61" s="112"/>
      <c r="N61" s="112"/>
      <c r="O61" s="112"/>
      <c r="P61" s="112"/>
      <c r="Q61" s="112"/>
      <c r="R61" s="112"/>
      <c r="S61" s="112"/>
      <c r="T61" s="112"/>
      <c r="U61" s="36"/>
      <c r="V61" s="36"/>
    </row>
    <row r="62" spans="1:32" s="343" customFormat="1" ht="12.75">
      <c r="A62" s="342" t="s">
        <v>439</v>
      </c>
    </row>
    <row r="63" spans="1:32">
      <c r="C63" s="36"/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36"/>
      <c r="O63" s="36"/>
      <c r="P63" s="36"/>
      <c r="Q63" s="36"/>
      <c r="R63" s="36"/>
      <c r="S63" s="36"/>
      <c r="T63" s="36"/>
      <c r="U63" s="36"/>
      <c r="V63" s="36"/>
    </row>
    <row r="64" spans="1:32">
      <c r="C64" s="37"/>
    </row>
    <row r="67" spans="3:3" ht="19.5">
      <c r="C67" s="38"/>
    </row>
    <row r="68" spans="3:3" ht="19.5">
      <c r="C68" s="38"/>
    </row>
    <row r="69" spans="3:3" ht="19.5">
      <c r="C69" s="38"/>
    </row>
    <row r="70" spans="3:3" ht="19.5">
      <c r="C70" s="38"/>
    </row>
    <row r="71" spans="3:3" ht="19.5">
      <c r="C71" s="38"/>
    </row>
    <row r="72" spans="3:3" ht="19.5">
      <c r="C72" s="38"/>
    </row>
    <row r="73" spans="3:3" ht="19.5">
      <c r="C73" s="38"/>
    </row>
  </sheetData>
  <mergeCells count="284">
    <mergeCell ref="AD18:AF18"/>
    <mergeCell ref="AD19:AF19"/>
    <mergeCell ref="AD20:AF20"/>
    <mergeCell ref="AD21:AF21"/>
    <mergeCell ref="R21:T21"/>
    <mergeCell ref="R23:T23"/>
    <mergeCell ref="U22:W22"/>
    <mergeCell ref="U23:W23"/>
    <mergeCell ref="AA18:AC18"/>
    <mergeCell ref="AA19:AC19"/>
    <mergeCell ref="AA20:AC20"/>
    <mergeCell ref="AA21:AC21"/>
    <mergeCell ref="X19:Z19"/>
    <mergeCell ref="X20:Z20"/>
    <mergeCell ref="A15:A17"/>
    <mergeCell ref="D15:G17"/>
    <mergeCell ref="H15:O17"/>
    <mergeCell ref="X18:Z18"/>
    <mergeCell ref="U18:W18"/>
    <mergeCell ref="R16:T17"/>
    <mergeCell ref="B22:C22"/>
    <mergeCell ref="H21:O21"/>
    <mergeCell ref="P18:Q18"/>
    <mergeCell ref="P21:Q21"/>
    <mergeCell ref="D18:G18"/>
    <mergeCell ref="B9:C9"/>
    <mergeCell ref="H19:O19"/>
    <mergeCell ref="H20:O20"/>
    <mergeCell ref="H18:O18"/>
    <mergeCell ref="D22:G22"/>
    <mergeCell ref="R18:T18"/>
    <mergeCell ref="R19:T19"/>
    <mergeCell ref="R20:T20"/>
    <mergeCell ref="R9:T9"/>
    <mergeCell ref="B19:C19"/>
    <mergeCell ref="T51:U51"/>
    <mergeCell ref="T45:U45"/>
    <mergeCell ref="N43:O44"/>
    <mergeCell ref="B45:C45"/>
    <mergeCell ref="F42:G44"/>
    <mergeCell ref="G8:Q8"/>
    <mergeCell ref="V51:Z51"/>
    <mergeCell ref="G9:Q9"/>
    <mergeCell ref="D19:G19"/>
    <mergeCell ref="D20:G20"/>
    <mergeCell ref="A10:Q10"/>
    <mergeCell ref="P19:Q19"/>
    <mergeCell ref="P20:Q20"/>
    <mergeCell ref="B20:C20"/>
    <mergeCell ref="R45:S45"/>
    <mergeCell ref="B58:G58"/>
    <mergeCell ref="W58:AA58"/>
    <mergeCell ref="T53:U53"/>
    <mergeCell ref="V53:Z53"/>
    <mergeCell ref="J53:K53"/>
    <mergeCell ref="P53:Q53"/>
    <mergeCell ref="F53:G53"/>
    <mergeCell ref="A53:E53"/>
    <mergeCell ref="T52:U52"/>
    <mergeCell ref="B59:G59"/>
    <mergeCell ref="W59:AA59"/>
    <mergeCell ref="M58:Q58"/>
    <mergeCell ref="M59:Q59"/>
    <mergeCell ref="V52:Z52"/>
    <mergeCell ref="R53:S53"/>
    <mergeCell ref="H53:I53"/>
    <mergeCell ref="L53:M53"/>
    <mergeCell ref="N53:O53"/>
    <mergeCell ref="V47:Z47"/>
    <mergeCell ref="T50:U50"/>
    <mergeCell ref="V50:Z50"/>
    <mergeCell ref="T49:U49"/>
    <mergeCell ref="V49:Z49"/>
    <mergeCell ref="V48:Z48"/>
    <mergeCell ref="T48:U48"/>
    <mergeCell ref="F45:G45"/>
    <mergeCell ref="L46:M46"/>
    <mergeCell ref="H46:I46"/>
    <mergeCell ref="V46:Z46"/>
    <mergeCell ref="P44:Q44"/>
    <mergeCell ref="R44:S44"/>
    <mergeCell ref="V45:Z45"/>
    <mergeCell ref="T44:U44"/>
    <mergeCell ref="L43:M44"/>
    <mergeCell ref="H42:I44"/>
    <mergeCell ref="J42:K44"/>
    <mergeCell ref="L45:M45"/>
    <mergeCell ref="H45:I45"/>
    <mergeCell ref="J45:K45"/>
    <mergeCell ref="AD9:AF9"/>
    <mergeCell ref="AA9:AC9"/>
    <mergeCell ref="AA10:AC10"/>
    <mergeCell ref="Z27:AB27"/>
    <mergeCell ref="X16:Z17"/>
    <mergeCell ref="AA22:AC22"/>
    <mergeCell ref="AA23:AC23"/>
    <mergeCell ref="X22:Z22"/>
    <mergeCell ref="X23:Z23"/>
    <mergeCell ref="AD22:AF22"/>
    <mergeCell ref="AD10:AF10"/>
    <mergeCell ref="Y29:Y30"/>
    <mergeCell ref="Z29:Z30"/>
    <mergeCell ref="AA29:AA30"/>
    <mergeCell ref="AB29:AB30"/>
    <mergeCell ref="AC28:AF28"/>
    <mergeCell ref="U16:W17"/>
    <mergeCell ref="U19:W19"/>
    <mergeCell ref="U20:W20"/>
    <mergeCell ref="U21:W21"/>
    <mergeCell ref="X21:Z21"/>
    <mergeCell ref="AD7:AF7"/>
    <mergeCell ref="AA7:AC7"/>
    <mergeCell ref="X10:Z10"/>
    <mergeCell ref="U9:W9"/>
    <mergeCell ref="X9:Z9"/>
    <mergeCell ref="AD6:AF6"/>
    <mergeCell ref="B31:L31"/>
    <mergeCell ref="AD15:AF17"/>
    <mergeCell ref="AA15:AC17"/>
    <mergeCell ref="P15:Q17"/>
    <mergeCell ref="R15:Z15"/>
    <mergeCell ref="B15:C17"/>
    <mergeCell ref="B18:C18"/>
    <mergeCell ref="O29:O30"/>
    <mergeCell ref="AD8:AF8"/>
    <mergeCell ref="A3:A4"/>
    <mergeCell ref="U6:W6"/>
    <mergeCell ref="U4:W4"/>
    <mergeCell ref="X4:Z4"/>
    <mergeCell ref="R5:T5"/>
    <mergeCell ref="U5:W5"/>
    <mergeCell ref="G3:Q4"/>
    <mergeCell ref="G5:Q5"/>
    <mergeCell ref="B3:C4"/>
    <mergeCell ref="G7:Q7"/>
    <mergeCell ref="U7:W7"/>
    <mergeCell ref="X6:Z6"/>
    <mergeCell ref="R6:T6"/>
    <mergeCell ref="AA8:AC8"/>
    <mergeCell ref="X7:Z7"/>
    <mergeCell ref="X8:Z8"/>
    <mergeCell ref="U8:W8"/>
    <mergeCell ref="R8:T8"/>
    <mergeCell ref="R7:T7"/>
    <mergeCell ref="AD5:AF5"/>
    <mergeCell ref="AA6:AC6"/>
    <mergeCell ref="AA5:AC5"/>
    <mergeCell ref="D3:F4"/>
    <mergeCell ref="G6:Q6"/>
    <mergeCell ref="X5:Z5"/>
    <mergeCell ref="AD3:AF4"/>
    <mergeCell ref="AA3:AC4"/>
    <mergeCell ref="R3:Z3"/>
    <mergeCell ref="R4:T4"/>
    <mergeCell ref="B8:C8"/>
    <mergeCell ref="D5:F5"/>
    <mergeCell ref="D6:F6"/>
    <mergeCell ref="D7:F7"/>
    <mergeCell ref="B5:C5"/>
    <mergeCell ref="B6:C6"/>
    <mergeCell ref="B7:C7"/>
    <mergeCell ref="D8:F8"/>
    <mergeCell ref="R10:T10"/>
    <mergeCell ref="U10:W10"/>
    <mergeCell ref="L48:M48"/>
    <mergeCell ref="D45:E45"/>
    <mergeCell ref="B42:C44"/>
    <mergeCell ref="J46:K46"/>
    <mergeCell ref="J47:K47"/>
    <mergeCell ref="L47:M47"/>
    <mergeCell ref="L42:U42"/>
    <mergeCell ref="H48:I48"/>
    <mergeCell ref="A37:L37"/>
    <mergeCell ref="A42:A44"/>
    <mergeCell ref="J48:K48"/>
    <mergeCell ref="H47:I47"/>
    <mergeCell ref="D9:F9"/>
    <mergeCell ref="B32:L32"/>
    <mergeCell ref="D21:G21"/>
    <mergeCell ref="A23:Q23"/>
    <mergeCell ref="H22:O22"/>
    <mergeCell ref="B21:C21"/>
    <mergeCell ref="P48:Q48"/>
    <mergeCell ref="R46:S46"/>
    <mergeCell ref="R48:S48"/>
    <mergeCell ref="N46:O46"/>
    <mergeCell ref="N29:N30"/>
    <mergeCell ref="M28:P28"/>
    <mergeCell ref="R47:S47"/>
    <mergeCell ref="P45:Q45"/>
    <mergeCell ref="P29:P30"/>
    <mergeCell ref="M29:M30"/>
    <mergeCell ref="R29:R30"/>
    <mergeCell ref="T47:U47"/>
    <mergeCell ref="U29:U30"/>
    <mergeCell ref="U28:X28"/>
    <mergeCell ref="F47:G47"/>
    <mergeCell ref="A36:L36"/>
    <mergeCell ref="T46:U46"/>
    <mergeCell ref="B33:L33"/>
    <mergeCell ref="B34:L34"/>
    <mergeCell ref="B35:L35"/>
    <mergeCell ref="H49:I49"/>
    <mergeCell ref="H50:I50"/>
    <mergeCell ref="N47:O47"/>
    <mergeCell ref="P46:Q46"/>
    <mergeCell ref="P47:Q47"/>
    <mergeCell ref="P43:U43"/>
    <mergeCell ref="N45:O45"/>
    <mergeCell ref="N49:O49"/>
    <mergeCell ref="P49:Q49"/>
    <mergeCell ref="N48:O48"/>
    <mergeCell ref="R50:S50"/>
    <mergeCell ref="J49:K49"/>
    <mergeCell ref="L49:M49"/>
    <mergeCell ref="P51:Q51"/>
    <mergeCell ref="J50:K50"/>
    <mergeCell ref="L50:M50"/>
    <mergeCell ref="N50:O50"/>
    <mergeCell ref="P50:Q50"/>
    <mergeCell ref="R49:S49"/>
    <mergeCell ref="L52:M52"/>
    <mergeCell ref="N52:O52"/>
    <mergeCell ref="P52:Q52"/>
    <mergeCell ref="J51:K51"/>
    <mergeCell ref="R51:S51"/>
    <mergeCell ref="L51:M51"/>
    <mergeCell ref="N51:O51"/>
    <mergeCell ref="D52:E52"/>
    <mergeCell ref="B50:C50"/>
    <mergeCell ref="B46:C46"/>
    <mergeCell ref="B47:C47"/>
    <mergeCell ref="D51:E51"/>
    <mergeCell ref="B51:C51"/>
    <mergeCell ref="B52:C52"/>
    <mergeCell ref="B49:C49"/>
    <mergeCell ref="D47:E47"/>
    <mergeCell ref="B48:C48"/>
    <mergeCell ref="D49:E49"/>
    <mergeCell ref="F49:G49"/>
    <mergeCell ref="F50:G50"/>
    <mergeCell ref="D48:E48"/>
    <mergeCell ref="F48:G48"/>
    <mergeCell ref="D50:E50"/>
    <mergeCell ref="AA48:AF48"/>
    <mergeCell ref="AA49:AF49"/>
    <mergeCell ref="AA50:AF50"/>
    <mergeCell ref="V42:Z44"/>
    <mergeCell ref="F52:G52"/>
    <mergeCell ref="F51:G51"/>
    <mergeCell ref="H51:I51"/>
    <mergeCell ref="H52:I52"/>
    <mergeCell ref="J52:K52"/>
    <mergeCell ref="R52:S52"/>
    <mergeCell ref="AE29:AE30"/>
    <mergeCell ref="AF29:AF30"/>
    <mergeCell ref="Y28:AB28"/>
    <mergeCell ref="S29:S30"/>
    <mergeCell ref="P22:Q22"/>
    <mergeCell ref="R22:T22"/>
    <mergeCell ref="AD23:AF23"/>
    <mergeCell ref="AD27:AF27"/>
    <mergeCell ref="Q28:T28"/>
    <mergeCell ref="Q29:Q30"/>
    <mergeCell ref="A62:XFD62"/>
    <mergeCell ref="AA42:AF44"/>
    <mergeCell ref="AD41:AF41"/>
    <mergeCell ref="W29:W30"/>
    <mergeCell ref="X29:X30"/>
    <mergeCell ref="AC29:AC30"/>
    <mergeCell ref="AA51:AF51"/>
    <mergeCell ref="AA45:AF45"/>
    <mergeCell ref="AA46:AF46"/>
    <mergeCell ref="A28:A30"/>
    <mergeCell ref="AA52:AF52"/>
    <mergeCell ref="AA53:AF53"/>
    <mergeCell ref="T29:T30"/>
    <mergeCell ref="V29:V30"/>
    <mergeCell ref="B28:L30"/>
    <mergeCell ref="AA47:AF47"/>
    <mergeCell ref="D42:E44"/>
    <mergeCell ref="D46:E46"/>
    <mergeCell ref="F46:G46"/>
    <mergeCell ref="AD29:AD30"/>
  </mergeCells>
  <phoneticPr fontId="3" type="noConversion"/>
  <pageMargins left="0.72" right="0.59055118110236227" top="0.78740157480314965" bottom="0.78740157480314965" header="0.31496062992125984" footer="0.31496062992125984"/>
  <pageSetup paperSize="9" scale="34" orientation="landscape" verticalDpi="1200" r:id="rId1"/>
  <headerFooter alignWithMargins="0">
    <oddHeader>&amp;C&amp;"Times New Roman,обычный"&amp;16
 &amp;14 15&amp;R&amp;"Times New Roman,обычный"&amp;14Продовження додатка 3
Таблиця 6</oddHeader>
  </headerFooter>
  <ignoredErrors>
    <ignoredError sqref="U23:Z23 AE37:AF37 R10 U10:Z10 R23 M36:N36 F53:U53" formulaRange="1"/>
    <ignoredError sqref="AA37:AB37 O37 P37 S37:T37 W37:X37" evalError="1" formulaRange="1"/>
    <ignoredError sqref="AC37:AD37 AE10:AF10 AE19:AF19 AE23:AF23 AE22:AF22 AE21:AF21 AE20:AF20 AE6:AF6 AE7:AF7 AE8:AF8 AE9:AF9" evalError="1"/>
    <ignoredError sqref="AC36:AD36 Q36:R36 Y36:Z36 U36:V36" evalError="1" formula="1" formulaRange="1"/>
    <ignoredError sqref="W36 AA36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13</vt:i4>
      </vt:variant>
    </vt:vector>
  </HeadingPairs>
  <TitlesOfParts>
    <vt:vector size="21" baseType="lpstr">
      <vt:lpstr>Осн. фін. пок.</vt:lpstr>
      <vt:lpstr>I. Фін результат</vt:lpstr>
      <vt:lpstr>ІІ. Розр. з бюджетом</vt:lpstr>
      <vt:lpstr>ІІІ. Рух грош. коштів</vt:lpstr>
      <vt:lpstr>IV. Кап. інвестиції</vt:lpstr>
      <vt:lpstr> V. Коефіцієнти</vt:lpstr>
      <vt:lpstr>6.1. Інша інфо_1</vt:lpstr>
      <vt:lpstr>6.2. Інша інфо_2</vt:lpstr>
      <vt:lpstr>' V. Коефіцієнти'!Заголовки_для_печати</vt:lpstr>
      <vt:lpstr>'I. Фін результат'!Заголовки_для_печати</vt:lpstr>
      <vt:lpstr>'ІІ. Розр. з бюджетом'!Заголовки_для_печати</vt:lpstr>
      <vt:lpstr>'ІІІ. Рух грош. коштів'!Заголовки_для_печати</vt:lpstr>
      <vt:lpstr>'Осн. фін. пок.'!Заголовки_для_печати</vt:lpstr>
      <vt:lpstr>' V. Коефіцієнти'!Область_печати</vt:lpstr>
      <vt:lpstr>'6.1. Інша інфо_1'!Область_печати</vt:lpstr>
      <vt:lpstr>'6.2. Інша інфо_2'!Область_печати</vt:lpstr>
      <vt:lpstr>'I. Фін результат'!Область_печати</vt:lpstr>
      <vt:lpstr>'IV. Кап. інвестиції'!Область_печати</vt:lpstr>
      <vt:lpstr>'ІІ. Розр. з бюджетом'!Область_печати</vt:lpstr>
      <vt:lpstr>'ІІІ. Рух грош. коштів'!Область_печати</vt:lpstr>
      <vt:lpstr>'Осн. фін. пок.'!Область_печати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ostapovuch</dc:creator>
  <cp:lastModifiedBy>User</cp:lastModifiedBy>
  <cp:lastPrinted>2021-07-19T10:17:09Z</cp:lastPrinted>
  <dcterms:created xsi:type="dcterms:W3CDTF">2003-03-13T16:00:22Z</dcterms:created>
  <dcterms:modified xsi:type="dcterms:W3CDTF">2021-10-07T07:49:10Z</dcterms:modified>
</cp:coreProperties>
</file>